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J17990" sheetId="1" r:id="rId1"/>
  </sheets>
  <calcPr calcId="145621"/>
</workbook>
</file>

<file path=xl/calcChain.xml><?xml version="1.0" encoding="utf-8"?>
<calcChain xmlns="http://schemas.openxmlformats.org/spreadsheetml/2006/main">
  <c r="P22" i="1" l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<sst xmlns="http://schemas.openxmlformats.org/spreadsheetml/2006/main" count="517" uniqueCount="178">
  <si>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</si>
  <si>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</si>
  <si>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</si>
  <si>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</si>
  <si>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</si>
  <si>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</si>
  <si>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</si>
  <si>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</si>
  <si>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</si>
  <si>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</si>
  <si>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</si>
  <si>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</si>
  <si>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</si>
  <si>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</si>
  <si>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</si>
  <si>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</si>
  <si>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</si>
  <si>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</si>
  <si>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</si>
  <si>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</si>
  <si>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</si>
  <si>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</si>
  <si>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</si>
  <si>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</si>
  <si>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</si>
  <si>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</si>
  <si>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</si>
  <si>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</si>
  <si>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</si>
  <si>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</si>
  <si>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</si>
  <si>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</si>
  <si>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</si>
  <si>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</si>
  <si>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</si>
  <si>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</si>
  <si>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</si>
  <si>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</si>
  <si>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</si>
  <si>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</si>
  <si>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</si>
  <si>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</si>
  <si>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</si>
  <si>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</si>
  <si>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</si>
  <si>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</si>
  <si>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</si>
  <si>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</si>
  <si>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</si>
  <si>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</si>
  <si>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</si>
  <si>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</si>
  <si>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</si>
  <si>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</si>
  <si>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</si>
  <si>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</si>
  <si>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</si>
  <si>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</si>
  <si>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</si>
  <si>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</si>
  <si>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</si>
  <si>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</si>
  <si>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</si>
  <si>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</si>
  <si>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</si>
  <si>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</si>
  <si>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</si>
  <si>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</si>
  <si>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</si>
  <si>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</si>
  <si>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</si>
  <si>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</si>
  <si>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</si>
  <si>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DURBA</t>
  </si>
  <si>
    <t>DURBAN</t>
  </si>
  <si>
    <t xml:space="preserve">                                   </t>
  </si>
  <si>
    <t>RD</t>
  </si>
  <si>
    <t>yes</t>
  </si>
  <si>
    <t>PARCEL</t>
  </si>
  <si>
    <t>rdd</t>
  </si>
  <si>
    <t>no</t>
  </si>
  <si>
    <t>Late Linehaul Delayed Beyond Skynet Control</t>
  </si>
  <si>
    <t>JOHAN</t>
  </si>
  <si>
    <t>JOHANNESBURG</t>
  </si>
  <si>
    <t>Late linehaul</t>
  </si>
  <si>
    <t>les</t>
  </si>
  <si>
    <t>RDX</t>
  </si>
  <si>
    <t>RDD</t>
  </si>
  <si>
    <t>CAPE TOWN</t>
  </si>
  <si>
    <t>RD2</t>
  </si>
  <si>
    <t>RDR</t>
  </si>
  <si>
    <t>EAST</t>
  </si>
  <si>
    <t>EAST LONDON</t>
  </si>
  <si>
    <t xml:space="preserve">                                        </t>
  </si>
  <si>
    <t>CAPET</t>
  </si>
  <si>
    <t>.</t>
  </si>
  <si>
    <t>nik</t>
  </si>
  <si>
    <t>?</t>
  </si>
  <si>
    <t>POD received from cell 0848255037 M</t>
  </si>
  <si>
    <t>AVW</t>
  </si>
  <si>
    <t>VEREE</t>
  </si>
  <si>
    <t>VEREENIGING</t>
  </si>
  <si>
    <t>POD received from cell 0745473242 M</t>
  </si>
  <si>
    <t>UMHLA</t>
  </si>
  <si>
    <t>UMHLANGA ROCKS</t>
  </si>
  <si>
    <t>joseph</t>
  </si>
  <si>
    <t>POD received from cell 0685093336 M</t>
  </si>
  <si>
    <t>POD received from cell 0835346652 M</t>
  </si>
  <si>
    <t>POD received from cell 0748410312 M</t>
  </si>
  <si>
    <t>Shireen</t>
  </si>
  <si>
    <t>PORT4</t>
  </si>
  <si>
    <t>PORT SHEPSTONE</t>
  </si>
  <si>
    <t>POD received from cell 0834941426 M</t>
  </si>
  <si>
    <t>POD received from cell 0679202029 M</t>
  </si>
  <si>
    <t>ANT</t>
  </si>
  <si>
    <t>POD received from cell 0653239800 M</t>
  </si>
  <si>
    <t>POD received from cell 0678407293 M</t>
  </si>
  <si>
    <t>sign</t>
  </si>
  <si>
    <t>LES</t>
  </si>
  <si>
    <t>RD1</t>
  </si>
  <si>
    <t>BLOE1</t>
  </si>
  <si>
    <t>BLOEMFONTEIN</t>
  </si>
  <si>
    <t>Incorrect product</t>
  </si>
  <si>
    <t>J17990</t>
  </si>
  <si>
    <t>MOVE ANALYTICS CC -  B &amp; L  PRIONTE</t>
  </si>
  <si>
    <t xml:space="preserve">PRIONTEX                           </t>
  </si>
  <si>
    <t xml:space="preserve">VAR DEST                           </t>
  </si>
  <si>
    <t>SHERWIN</t>
  </si>
  <si>
    <t>Sherwin Dhunpersad</t>
  </si>
  <si>
    <t>DOROTHY</t>
  </si>
  <si>
    <t xml:space="preserve">B   L  STERTPAK DOIV PRIONTEX      </t>
  </si>
  <si>
    <t xml:space="preserve">BEACON BAY  HOSP                   </t>
  </si>
  <si>
    <t>SHERWYN RUITERS</t>
  </si>
  <si>
    <t>SHERWYN</t>
  </si>
  <si>
    <t>shorn</t>
  </si>
  <si>
    <t xml:space="preserve">MIDVAAL PVT HOSP                   </t>
  </si>
  <si>
    <t>SR FERRAR</t>
  </si>
  <si>
    <t>SHEWYN</t>
  </si>
  <si>
    <t>ANNA</t>
  </si>
  <si>
    <t xml:space="preserve">DEBBIE                             </t>
  </si>
  <si>
    <t xml:space="preserve">PRONTEX                            </t>
  </si>
  <si>
    <t>DEBBIE</t>
  </si>
  <si>
    <t>Phumy</t>
  </si>
  <si>
    <t xml:space="preserve">ST DOMINIQUES HOSP                 </t>
  </si>
  <si>
    <t>LISENDA ADAMS</t>
  </si>
  <si>
    <t xml:space="preserve">ST DOMINICS HOSP                   </t>
  </si>
  <si>
    <t>SUGIE ABBU</t>
  </si>
  <si>
    <t xml:space="preserve">ARWANQA                       </t>
  </si>
  <si>
    <t>j17990</t>
  </si>
  <si>
    <t xml:space="preserve">PRIONTEX SA                        </t>
  </si>
  <si>
    <t xml:space="preserve">ALLIES DENTAL                      </t>
  </si>
  <si>
    <t>SHIREEN</t>
  </si>
  <si>
    <t xml:space="preserve">PROINTEX                           </t>
  </si>
  <si>
    <t xml:space="preserve">B   L STERIPACK                    </t>
  </si>
  <si>
    <t xml:space="preserve">DEBBIE SLAHERY                     </t>
  </si>
  <si>
    <t>DEBBIE SLAHERY</t>
  </si>
  <si>
    <t xml:space="preserve">BEACON BAY HOSP                    </t>
  </si>
  <si>
    <t>SHERVIN RUITERS</t>
  </si>
  <si>
    <t>Dorothy</t>
  </si>
  <si>
    <t xml:space="preserve">ST DOMINICS HOSPITAL               </t>
  </si>
  <si>
    <t>SHERWIN DHUNPERSAD</t>
  </si>
  <si>
    <t xml:space="preserve">STAMP                         </t>
  </si>
  <si>
    <t>LISENDA A</t>
  </si>
  <si>
    <t>Lucinda</t>
  </si>
  <si>
    <t xml:space="preserve">PRONTER                            </t>
  </si>
  <si>
    <t xml:space="preserve">HIBISCUS HOSPITAL                  </t>
  </si>
  <si>
    <t>SUDASHE</t>
  </si>
  <si>
    <t>r  teyer</t>
  </si>
  <si>
    <t>LISGNSA ADAMS</t>
  </si>
  <si>
    <t>agrinette</t>
  </si>
  <si>
    <t xml:space="preserve">PRIONTEX S.A.                      </t>
  </si>
  <si>
    <t xml:space="preserve">FICHMED SUITE G5                   </t>
  </si>
  <si>
    <t>JUNELDI</t>
  </si>
  <si>
    <t>botha</t>
  </si>
  <si>
    <t xml:space="preserve">phumy                         </t>
  </si>
  <si>
    <t xml:space="preserve">POD received from cell 0834941426 M     </t>
  </si>
  <si>
    <t xml:space="preserve">PHONTEX                            </t>
  </si>
  <si>
    <t>5  BOXES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</si>
</sst>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2"/>
  <sheetViews>
    <sheetView tabSelected="1" workbookViewId="0">
      <selection sqref="A1:XFD1048576"/>
    </sheetView>
  </sheetViews>
  <sheetFormatPr defaultRowHeight="15" x14ac:dyDescent="0.25"/>
  <cols>
    <col min="1" max="1" width="7" bestFit="1" customWidth="1"/>
    <col min="2" max="2" width="34.85546875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42578125" bestFit="1" customWidth="1"/>
    <col min="9" max="9" width="18" bestFit="1" customWidth="1"/>
    <col min="10" max="10" width="31.42578125" bestFit="1" customWidth="1"/>
    <col min="11" max="11" width="16.140625" bestFit="1" customWidth="1"/>
    <col min="12" max="12" width="7.42578125" bestFit="1" customWidth="1"/>
    <col min="13" max="13" width="18" bestFit="1" customWidth="1"/>
    <col min="14" max="14" width="28.5703125" bestFit="1" customWidth="1"/>
    <col min="15" max="15" width="3.7109375" bestFit="1" customWidth="1"/>
    <col min="16" max="16" width="21.71093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4.42578125" bestFit="1" customWidth="1"/>
    <col min="38" max="42" width="4.5703125" bestFit="1" customWidth="1"/>
    <col min="43" max="43" width="6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5.5703125" bestFit="1" customWidth="1"/>
    <col min="64" max="64" width="8.140625" bestFit="1" customWidth="1"/>
    <col min="65" max="65" width="6" bestFit="1" customWidth="1"/>
    <col min="66" max="66" width="7" bestFit="1" customWidth="1"/>
    <col min="68" max="68" width="18.42578125" bestFit="1" customWidth="1"/>
    <col min="69" max="69" width="17.7109375" bestFit="1" customWidth="1"/>
    <col min="70" max="70" width="22.28515625" bestFit="1" customWidth="1"/>
    <col min="71" max="71" width="10.7109375" bestFit="1" customWidth="1"/>
    <col min="72" max="72" width="9.7109375" bestFit="1" customWidth="1"/>
    <col min="73" max="73" width="20.8554687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8" bestFit="1" customWidth="1"/>
    <col min="79" max="79" width="36.85546875" bestFit="1" customWidth="1"/>
    <col min="80" max="80" width="9" bestFit="1" customWidth="1"/>
    <col min="81" max="81" width="18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s="4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17</v>
      </c>
      <c r="U1" s="3" t="s">
        <v>19</v>
      </c>
      <c r="V1" s="3" t="s">
        <v>17</v>
      </c>
      <c r="W1" s="3" t="s">
        <v>20</v>
      </c>
      <c r="X1" s="3" t="s">
        <v>17</v>
      </c>
      <c r="Y1" s="3" t="s">
        <v>21</v>
      </c>
      <c r="Z1" s="3" t="s">
        <v>17</v>
      </c>
      <c r="AA1" s="3" t="s">
        <v>22</v>
      </c>
      <c r="AB1" s="3" t="s">
        <v>17</v>
      </c>
      <c r="AC1" s="3" t="s">
        <v>23</v>
      </c>
      <c r="AD1" s="3" t="s">
        <v>17</v>
      </c>
      <c r="AE1" s="3" t="s">
        <v>24</v>
      </c>
      <c r="AF1" s="3" t="s">
        <v>17</v>
      </c>
      <c r="AG1" s="3" t="s">
        <v>25</v>
      </c>
      <c r="AH1" s="3" t="s">
        <v>17</v>
      </c>
      <c r="AI1" s="3" t="s">
        <v>26</v>
      </c>
      <c r="AJ1" s="3" t="s">
        <v>17</v>
      </c>
      <c r="AK1" s="3" t="s">
        <v>27</v>
      </c>
      <c r="AL1" s="3" t="s">
        <v>17</v>
      </c>
      <c r="AM1" s="3" t="s">
        <v>28</v>
      </c>
      <c r="AN1" s="3" t="s">
        <v>17</v>
      </c>
      <c r="AO1" s="3" t="s">
        <v>29</v>
      </c>
      <c r="AP1" s="3" t="s">
        <v>17</v>
      </c>
      <c r="AQ1" s="3" t="s">
        <v>30</v>
      </c>
      <c r="AR1" s="3" t="s">
        <v>17</v>
      </c>
      <c r="AS1" s="3" t="s">
        <v>31</v>
      </c>
      <c r="AT1" s="3" t="s">
        <v>17</v>
      </c>
      <c r="AU1" s="3" t="s">
        <v>32</v>
      </c>
      <c r="AV1" s="3" t="s">
        <v>17</v>
      </c>
      <c r="AW1" s="3" t="s">
        <v>33</v>
      </c>
      <c r="AX1" s="3" t="s">
        <v>17</v>
      </c>
      <c r="AY1" s="3" t="s">
        <v>34</v>
      </c>
      <c r="AZ1" s="3" t="s">
        <v>17</v>
      </c>
      <c r="BA1" s="3" t="s">
        <v>35</v>
      </c>
      <c r="BB1" s="3" t="s">
        <v>17</v>
      </c>
      <c r="BC1" s="3" t="s">
        <v>36</v>
      </c>
      <c r="BD1" s="3" t="s">
        <v>17</v>
      </c>
      <c r="BE1" s="3" t="s">
        <v>37</v>
      </c>
      <c r="BF1" s="3" t="s">
        <v>17</v>
      </c>
      <c r="BG1" s="3" t="s">
        <v>38</v>
      </c>
      <c r="BH1" s="3" t="s">
        <v>39</v>
      </c>
      <c r="BI1" s="3" t="s">
        <v>40</v>
      </c>
      <c r="BJ1" s="3" t="s">
        <v>41</v>
      </c>
      <c r="BK1" s="3" t="s">
        <v>42</v>
      </c>
      <c r="BL1" s="3" t="s">
        <v>43</v>
      </c>
      <c r="BM1" s="3" t="s">
        <v>44</v>
      </c>
      <c r="BN1" s="3" t="s">
        <v>45</v>
      </c>
      <c r="BO1" s="3" t="s">
        <v>46</v>
      </c>
      <c r="BP1" s="3" t="s">
        <v>47</v>
      </c>
      <c r="BQ1" s="3" t="s">
        <v>48</v>
      </c>
      <c r="BR1" s="3" t="s">
        <v>49</v>
      </c>
      <c r="BS1" s="3" t="s">
        <v>50</v>
      </c>
      <c r="BT1" s="3" t="s">
        <v>51</v>
      </c>
      <c r="BU1" s="3" t="s">
        <v>52</v>
      </c>
      <c r="BV1" s="3" t="s">
        <v>53</v>
      </c>
      <c r="BW1" s="3" t="s">
        <v>54</v>
      </c>
      <c r="BX1" s="3" t="s">
        <v>55</v>
      </c>
      <c r="BY1" s="3" t="s">
        <v>56</v>
      </c>
      <c r="BZ1" s="3" t="s">
        <v>57</v>
      </c>
      <c r="CA1" s="3" t="s">
        <v>58</v>
      </c>
      <c r="CB1" s="3" t="s">
        <v>59</v>
      </c>
      <c r="CC1" s="3" t="s">
        <v>60</v>
      </c>
      <c r="CD1" s="3" t="s">
        <v>61</v>
      </c>
      <c r="CE1" s="3" t="s">
        <v>62</v>
      </c>
      <c r="CF1" s="3" t="s">
        <v>63</v>
      </c>
      <c r="CG1" s="3" t="s">
        <v>64</v>
      </c>
      <c r="CH1" s="3" t="s">
        <v>65</v>
      </c>
      <c r="CI1" s="3" t="s">
        <v>66</v>
      </c>
      <c r="CJ1" s="3" t="s">
        <v>67</v>
      </c>
      <c r="CK1" s="3" t="s">
        <v>68</v>
      </c>
      <c r="CL1" s="3" t="s">
        <v>69</v>
      </c>
      <c r="CM1" s="3" t="s">
        <v>70</v>
      </c>
      <c r="CN1" s="3" t="s">
        <v>71</v>
      </c>
    </row>
    <row r="2" spans="1:92" x14ac:dyDescent="0.25">
      <c r="A2" t="s">
        <v>123</v>
      </c>
      <c r="B2" t="s">
        <v>124</v>
      </c>
      <c r="C2" t="s">
        <v>72</v>
      </c>
      <c r="E2" t="str">
        <f>"009940487755"</f>
        <v>009940487755</v>
      </c>
      <c r="F2" s="1">
        <v>44144</v>
      </c>
      <c r="G2">
        <v>202105</v>
      </c>
      <c r="H2" t="s">
        <v>103</v>
      </c>
      <c r="I2" t="s">
        <v>104</v>
      </c>
      <c r="J2" t="s">
        <v>125</v>
      </c>
      <c r="K2" t="s">
        <v>75</v>
      </c>
      <c r="L2" t="s">
        <v>82</v>
      </c>
      <c r="M2" t="s">
        <v>83</v>
      </c>
      <c r="N2" t="s">
        <v>126</v>
      </c>
      <c r="O2" t="s">
        <v>76</v>
      </c>
      <c r="P2" t="str">
        <f>"SHERWYN                       "</f>
        <v xml:space="preserve">SHERWYN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5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16.079999999999998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36</v>
      </c>
      <c r="BJ2">
        <v>40.5</v>
      </c>
      <c r="BK2">
        <v>41</v>
      </c>
      <c r="BL2">
        <v>174.2</v>
      </c>
      <c r="BM2">
        <v>26.13</v>
      </c>
      <c r="BN2">
        <v>200.33</v>
      </c>
      <c r="BO2">
        <v>200.33</v>
      </c>
      <c r="BQ2" t="s">
        <v>127</v>
      </c>
      <c r="BR2" t="s">
        <v>128</v>
      </c>
      <c r="BS2" s="1">
        <v>44146</v>
      </c>
      <c r="BT2" s="2">
        <v>0.63541666666666663</v>
      </c>
      <c r="BU2" t="s">
        <v>129</v>
      </c>
      <c r="BV2" t="s">
        <v>80</v>
      </c>
      <c r="BW2" t="s">
        <v>81</v>
      </c>
      <c r="BX2" t="s">
        <v>114</v>
      </c>
      <c r="BY2">
        <v>101250</v>
      </c>
      <c r="CC2" t="s">
        <v>83</v>
      </c>
      <c r="CD2">
        <v>2000</v>
      </c>
      <c r="CE2" t="s">
        <v>78</v>
      </c>
      <c r="CF2" s="1">
        <v>44146</v>
      </c>
      <c r="CI2">
        <v>0</v>
      </c>
      <c r="CJ2">
        <v>0</v>
      </c>
      <c r="CK2" t="s">
        <v>79</v>
      </c>
      <c r="CL2" t="s">
        <v>80</v>
      </c>
    </row>
    <row r="3" spans="1:92" x14ac:dyDescent="0.25">
      <c r="A3" t="s">
        <v>123</v>
      </c>
      <c r="B3" t="s">
        <v>124</v>
      </c>
      <c r="C3" t="s">
        <v>72</v>
      </c>
      <c r="E3" t="str">
        <f>"009940487612"</f>
        <v>009940487612</v>
      </c>
      <c r="F3" s="1">
        <v>44137</v>
      </c>
      <c r="G3">
        <v>202105</v>
      </c>
      <c r="H3" t="s">
        <v>103</v>
      </c>
      <c r="I3" t="s">
        <v>104</v>
      </c>
      <c r="J3" t="s">
        <v>130</v>
      </c>
      <c r="K3" t="s">
        <v>75</v>
      </c>
      <c r="L3" t="s">
        <v>91</v>
      </c>
      <c r="M3" t="s">
        <v>92</v>
      </c>
      <c r="N3" t="s">
        <v>131</v>
      </c>
      <c r="O3" t="s">
        <v>76</v>
      </c>
      <c r="P3" t="str">
        <f>"SHERWYN                       "</f>
        <v xml:space="preserve">SHERWYN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5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8.48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15.4</v>
      </c>
      <c r="BJ3">
        <v>20.3</v>
      </c>
      <c r="BK3">
        <v>21</v>
      </c>
      <c r="BL3">
        <v>87.24</v>
      </c>
      <c r="BM3">
        <v>13.09</v>
      </c>
      <c r="BN3">
        <v>100.33</v>
      </c>
      <c r="BO3">
        <v>100.33</v>
      </c>
      <c r="BQ3" t="s">
        <v>132</v>
      </c>
      <c r="BR3" t="s">
        <v>133</v>
      </c>
      <c r="BS3" s="1">
        <v>44139</v>
      </c>
      <c r="BT3" s="2">
        <v>0.55555555555555558</v>
      </c>
      <c r="BU3" t="s">
        <v>134</v>
      </c>
      <c r="BV3" t="s">
        <v>77</v>
      </c>
      <c r="BY3">
        <v>101250</v>
      </c>
      <c r="CA3" t="s">
        <v>115</v>
      </c>
      <c r="CC3" t="s">
        <v>92</v>
      </c>
      <c r="CD3">
        <v>5201</v>
      </c>
      <c r="CE3" t="s">
        <v>78</v>
      </c>
      <c r="CF3" s="1">
        <v>44140</v>
      </c>
      <c r="CI3">
        <v>2</v>
      </c>
      <c r="CJ3">
        <v>2</v>
      </c>
      <c r="CK3" t="s">
        <v>119</v>
      </c>
      <c r="CL3" t="s">
        <v>80</v>
      </c>
    </row>
    <row r="4" spans="1:92" x14ac:dyDescent="0.25">
      <c r="A4" t="s">
        <v>123</v>
      </c>
      <c r="B4" t="s">
        <v>124</v>
      </c>
      <c r="C4" t="s">
        <v>72</v>
      </c>
      <c r="E4" t="str">
        <f>"009940487609"</f>
        <v>009940487609</v>
      </c>
      <c r="F4" s="1">
        <v>44137</v>
      </c>
      <c r="G4">
        <v>202105</v>
      </c>
      <c r="H4" t="s">
        <v>103</v>
      </c>
      <c r="I4" t="s">
        <v>104</v>
      </c>
      <c r="J4" t="s">
        <v>130</v>
      </c>
      <c r="K4" t="s">
        <v>75</v>
      </c>
      <c r="L4" t="s">
        <v>100</v>
      </c>
      <c r="M4" t="s">
        <v>101</v>
      </c>
      <c r="N4" t="s">
        <v>135</v>
      </c>
      <c r="O4" t="s">
        <v>76</v>
      </c>
      <c r="P4" t="str">
        <f>"SHEWYN                        "</f>
        <v xml:space="preserve">SHEWYN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5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6.77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5</v>
      </c>
      <c r="BJ4">
        <v>5.4</v>
      </c>
      <c r="BK4">
        <v>6</v>
      </c>
      <c r="BL4">
        <v>70.650000000000006</v>
      </c>
      <c r="BM4">
        <v>10.6</v>
      </c>
      <c r="BN4">
        <v>81.25</v>
      </c>
      <c r="BO4">
        <v>81.25</v>
      </c>
      <c r="BQ4" t="s">
        <v>136</v>
      </c>
      <c r="BR4" t="s">
        <v>137</v>
      </c>
      <c r="BS4" s="1">
        <v>44138</v>
      </c>
      <c r="BT4" s="2">
        <v>0.5083333333333333</v>
      </c>
      <c r="BU4" t="s">
        <v>138</v>
      </c>
      <c r="BV4" t="s">
        <v>77</v>
      </c>
      <c r="BY4">
        <v>27000</v>
      </c>
      <c r="CC4" t="s">
        <v>101</v>
      </c>
      <c r="CD4">
        <v>1939</v>
      </c>
      <c r="CE4" t="s">
        <v>78</v>
      </c>
      <c r="CF4" s="1">
        <v>44139</v>
      </c>
      <c r="CI4">
        <v>2</v>
      </c>
      <c r="CJ4">
        <v>1</v>
      </c>
      <c r="CK4" t="s">
        <v>119</v>
      </c>
      <c r="CL4" t="s">
        <v>80</v>
      </c>
    </row>
    <row r="5" spans="1:92" x14ac:dyDescent="0.25">
      <c r="A5" t="s">
        <v>123</v>
      </c>
      <c r="B5" t="s">
        <v>124</v>
      </c>
      <c r="C5" t="s">
        <v>72</v>
      </c>
      <c r="E5" t="str">
        <f>"009939987088"</f>
        <v>009939987088</v>
      </c>
      <c r="F5" s="1">
        <v>44138</v>
      </c>
      <c r="G5">
        <v>202105</v>
      </c>
      <c r="H5" t="s">
        <v>91</v>
      </c>
      <c r="I5" t="s">
        <v>92</v>
      </c>
      <c r="J5" t="s">
        <v>139</v>
      </c>
      <c r="K5" t="s">
        <v>75</v>
      </c>
      <c r="L5" t="s">
        <v>73</v>
      </c>
      <c r="M5" t="s">
        <v>74</v>
      </c>
      <c r="N5" t="s">
        <v>140</v>
      </c>
      <c r="O5" t="s">
        <v>76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5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24.21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3</v>
      </c>
      <c r="BI5">
        <v>21</v>
      </c>
      <c r="BJ5">
        <v>60.8</v>
      </c>
      <c r="BK5">
        <v>61</v>
      </c>
      <c r="BL5">
        <v>239.73</v>
      </c>
      <c r="BM5">
        <v>35.96</v>
      </c>
      <c r="BN5">
        <v>275.69</v>
      </c>
      <c r="BO5">
        <v>275.69</v>
      </c>
      <c r="BR5" t="s">
        <v>141</v>
      </c>
      <c r="BS5" s="1">
        <v>44145</v>
      </c>
      <c r="BT5" s="2">
        <v>0.70833333333333337</v>
      </c>
      <c r="BU5" t="s">
        <v>142</v>
      </c>
      <c r="BV5" t="s">
        <v>80</v>
      </c>
      <c r="BW5" t="s">
        <v>122</v>
      </c>
      <c r="BX5" t="s">
        <v>85</v>
      </c>
      <c r="BY5">
        <v>101250</v>
      </c>
      <c r="CA5" t="s">
        <v>98</v>
      </c>
      <c r="CC5" t="s">
        <v>74</v>
      </c>
      <c r="CD5">
        <v>4000</v>
      </c>
      <c r="CE5" t="s">
        <v>78</v>
      </c>
      <c r="CF5" s="1">
        <v>44145</v>
      </c>
      <c r="CI5">
        <v>1</v>
      </c>
      <c r="CJ5">
        <v>5</v>
      </c>
      <c r="CK5" t="s">
        <v>87</v>
      </c>
      <c r="CL5" t="s">
        <v>80</v>
      </c>
    </row>
    <row r="6" spans="1:92" x14ac:dyDescent="0.25">
      <c r="A6" t="s">
        <v>123</v>
      </c>
      <c r="B6" t="s">
        <v>124</v>
      </c>
      <c r="C6" t="s">
        <v>72</v>
      </c>
      <c r="E6" t="str">
        <f>"009940487611"</f>
        <v>009940487611</v>
      </c>
      <c r="F6" s="1">
        <v>44137</v>
      </c>
      <c r="G6">
        <v>202105</v>
      </c>
      <c r="H6" t="s">
        <v>103</v>
      </c>
      <c r="I6" t="s">
        <v>104</v>
      </c>
      <c r="J6" t="s">
        <v>130</v>
      </c>
      <c r="K6" t="s">
        <v>75</v>
      </c>
      <c r="L6" t="s">
        <v>91</v>
      </c>
      <c r="M6" t="s">
        <v>92</v>
      </c>
      <c r="N6" t="s">
        <v>143</v>
      </c>
      <c r="O6" t="s">
        <v>76</v>
      </c>
      <c r="P6" t="str">
        <f>".                             "</f>
        <v xml:space="preserve">.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5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14.19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38.4</v>
      </c>
      <c r="BJ6">
        <v>40.5</v>
      </c>
      <c r="BK6">
        <v>41</v>
      </c>
      <c r="BL6">
        <v>142.55000000000001</v>
      </c>
      <c r="BM6">
        <v>21.38</v>
      </c>
      <c r="BN6">
        <v>163.93</v>
      </c>
      <c r="BO6">
        <v>163.93</v>
      </c>
      <c r="BQ6" t="s">
        <v>144</v>
      </c>
      <c r="BR6" t="s">
        <v>133</v>
      </c>
      <c r="BS6" s="1">
        <v>44139</v>
      </c>
      <c r="BT6" s="2">
        <v>0.67152777777777783</v>
      </c>
      <c r="BU6" t="s">
        <v>105</v>
      </c>
      <c r="BV6" t="s">
        <v>77</v>
      </c>
      <c r="BY6">
        <v>101250</v>
      </c>
      <c r="CA6" t="s">
        <v>116</v>
      </c>
      <c r="CC6" t="s">
        <v>92</v>
      </c>
      <c r="CD6">
        <v>5201</v>
      </c>
      <c r="CE6" t="s">
        <v>78</v>
      </c>
      <c r="CF6" s="1">
        <v>44139</v>
      </c>
      <c r="CI6">
        <v>2</v>
      </c>
      <c r="CJ6">
        <v>2</v>
      </c>
      <c r="CK6" t="s">
        <v>119</v>
      </c>
      <c r="CL6" t="s">
        <v>80</v>
      </c>
    </row>
    <row r="7" spans="1:92" x14ac:dyDescent="0.25">
      <c r="A7" t="s">
        <v>123</v>
      </c>
      <c r="B7" t="s">
        <v>124</v>
      </c>
      <c r="C7" t="s">
        <v>72</v>
      </c>
      <c r="E7" t="str">
        <f>"009940487753"</f>
        <v>009940487753</v>
      </c>
      <c r="F7" s="1">
        <v>44141</v>
      </c>
      <c r="G7">
        <v>202105</v>
      </c>
      <c r="H7" t="s">
        <v>103</v>
      </c>
      <c r="I7" t="s">
        <v>104</v>
      </c>
      <c r="J7" t="s">
        <v>130</v>
      </c>
      <c r="K7" t="s">
        <v>75</v>
      </c>
      <c r="L7" t="s">
        <v>91</v>
      </c>
      <c r="M7" t="s">
        <v>92</v>
      </c>
      <c r="N7" t="s">
        <v>145</v>
      </c>
      <c r="O7" t="s">
        <v>76</v>
      </c>
      <c r="P7" t="str">
        <f>"SUGIE ABBUI                   "</f>
        <v xml:space="preserve">SUGIE ABBUI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5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12.17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38</v>
      </c>
      <c r="BJ7">
        <v>36.5</v>
      </c>
      <c r="BK7">
        <v>38</v>
      </c>
      <c r="BL7">
        <v>133.09</v>
      </c>
      <c r="BM7">
        <v>19.96</v>
      </c>
      <c r="BN7">
        <v>153.05000000000001</v>
      </c>
      <c r="BO7">
        <v>153.05000000000001</v>
      </c>
      <c r="BQ7" t="s">
        <v>144</v>
      </c>
      <c r="BR7" t="s">
        <v>146</v>
      </c>
      <c r="BS7" s="1">
        <v>44144</v>
      </c>
      <c r="BT7" s="2">
        <v>0.36388888888888887</v>
      </c>
      <c r="BU7" t="s">
        <v>147</v>
      </c>
      <c r="BV7" t="s">
        <v>77</v>
      </c>
      <c r="BY7">
        <v>91125</v>
      </c>
      <c r="CA7" t="s">
        <v>93</v>
      </c>
      <c r="CC7" t="s">
        <v>92</v>
      </c>
      <c r="CD7">
        <v>5200</v>
      </c>
      <c r="CE7" t="s">
        <v>78</v>
      </c>
      <c r="CF7" s="1">
        <v>44144</v>
      </c>
      <c r="CI7">
        <v>2</v>
      </c>
      <c r="CJ7">
        <v>1</v>
      </c>
      <c r="CK7" t="s">
        <v>119</v>
      </c>
      <c r="CL7" t="s">
        <v>80</v>
      </c>
    </row>
    <row r="8" spans="1:92" x14ac:dyDescent="0.25">
      <c r="A8" t="s">
        <v>148</v>
      </c>
      <c r="B8" t="s">
        <v>124</v>
      </c>
      <c r="C8" t="s">
        <v>72</v>
      </c>
      <c r="E8" t="str">
        <f>"009940487757"</f>
        <v>009940487757</v>
      </c>
      <c r="F8" s="1">
        <v>44145</v>
      </c>
      <c r="G8">
        <v>202105</v>
      </c>
      <c r="H8" t="s">
        <v>103</v>
      </c>
      <c r="I8" t="s">
        <v>104</v>
      </c>
      <c r="J8" t="s">
        <v>149</v>
      </c>
      <c r="K8" t="s">
        <v>75</v>
      </c>
      <c r="L8" t="s">
        <v>94</v>
      </c>
      <c r="M8" t="s">
        <v>88</v>
      </c>
      <c r="N8" t="s">
        <v>150</v>
      </c>
      <c r="O8" t="s">
        <v>76</v>
      </c>
      <c r="P8" t="str">
        <f>"SUGIE ABBUI                   "</f>
        <v xml:space="preserve">SUGIE ABBUI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5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</v>
      </c>
      <c r="BJ8">
        <v>0.2</v>
      </c>
      <c r="BK8">
        <v>2</v>
      </c>
      <c r="BL8">
        <v>99.71</v>
      </c>
      <c r="BM8">
        <v>14.96</v>
      </c>
      <c r="BN8">
        <v>114.67</v>
      </c>
      <c r="BO8">
        <v>114.67</v>
      </c>
      <c r="BQ8" t="s">
        <v>151</v>
      </c>
      <c r="BR8" t="s">
        <v>133</v>
      </c>
      <c r="BS8" s="1">
        <v>44148</v>
      </c>
      <c r="BT8" s="2">
        <v>0.49583333333333335</v>
      </c>
      <c r="BU8" t="s">
        <v>109</v>
      </c>
      <c r="BV8" t="s">
        <v>77</v>
      </c>
      <c r="BY8">
        <v>1200</v>
      </c>
      <c r="CA8" t="s">
        <v>107</v>
      </c>
      <c r="CC8" t="s">
        <v>88</v>
      </c>
      <c r="CD8">
        <v>7941</v>
      </c>
      <c r="CE8" t="s">
        <v>78</v>
      </c>
      <c r="CF8" s="1">
        <v>44151</v>
      </c>
      <c r="CI8">
        <v>3</v>
      </c>
      <c r="CJ8">
        <v>3</v>
      </c>
      <c r="CK8" t="s">
        <v>89</v>
      </c>
      <c r="CL8" t="s">
        <v>80</v>
      </c>
    </row>
    <row r="9" spans="1:92" x14ac:dyDescent="0.25">
      <c r="A9" t="s">
        <v>123</v>
      </c>
      <c r="B9" t="s">
        <v>124</v>
      </c>
      <c r="C9" t="s">
        <v>72</v>
      </c>
      <c r="E9" t="str">
        <f>"009939987089"</f>
        <v>009939987089</v>
      </c>
      <c r="F9" s="1">
        <v>44144</v>
      </c>
      <c r="G9">
        <v>202105</v>
      </c>
      <c r="H9" t="s">
        <v>91</v>
      </c>
      <c r="I9" t="s">
        <v>92</v>
      </c>
      <c r="J9" t="s">
        <v>139</v>
      </c>
      <c r="K9" t="s">
        <v>75</v>
      </c>
      <c r="L9" t="s">
        <v>73</v>
      </c>
      <c r="M9" t="s">
        <v>74</v>
      </c>
      <c r="N9" t="s">
        <v>152</v>
      </c>
      <c r="O9" t="s">
        <v>76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5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34.46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5</v>
      </c>
      <c r="BI9">
        <v>45</v>
      </c>
      <c r="BJ9">
        <v>101.3</v>
      </c>
      <c r="BK9">
        <v>102</v>
      </c>
      <c r="BL9">
        <v>367.65</v>
      </c>
      <c r="BM9">
        <v>55.15</v>
      </c>
      <c r="BN9">
        <v>422.8</v>
      </c>
      <c r="BO9">
        <v>422.8</v>
      </c>
      <c r="BR9" t="s">
        <v>141</v>
      </c>
      <c r="BS9" s="1">
        <v>44151</v>
      </c>
      <c r="BT9" s="2">
        <v>0.5625</v>
      </c>
      <c r="BU9" t="s">
        <v>117</v>
      </c>
      <c r="BV9" t="s">
        <v>80</v>
      </c>
      <c r="BW9" t="s">
        <v>84</v>
      </c>
      <c r="BX9" t="s">
        <v>96</v>
      </c>
      <c r="BY9">
        <v>101250</v>
      </c>
      <c r="CC9" t="s">
        <v>74</v>
      </c>
      <c r="CD9">
        <v>4000</v>
      </c>
      <c r="CE9" t="s">
        <v>78</v>
      </c>
      <c r="CF9" s="1">
        <v>44151</v>
      </c>
      <c r="CI9">
        <v>1</v>
      </c>
      <c r="CJ9">
        <v>5</v>
      </c>
      <c r="CK9" t="s">
        <v>87</v>
      </c>
      <c r="CL9" t="s">
        <v>80</v>
      </c>
    </row>
    <row r="10" spans="1:92" x14ac:dyDescent="0.25">
      <c r="A10" t="s">
        <v>123</v>
      </c>
      <c r="B10" t="s">
        <v>124</v>
      </c>
      <c r="C10" t="s">
        <v>72</v>
      </c>
      <c r="E10" t="str">
        <f>"009939949646"</f>
        <v>009939949646</v>
      </c>
      <c r="F10" s="1">
        <v>44146</v>
      </c>
      <c r="G10">
        <v>202105</v>
      </c>
      <c r="H10" t="s">
        <v>103</v>
      </c>
      <c r="I10" t="s">
        <v>104</v>
      </c>
      <c r="J10" t="s">
        <v>153</v>
      </c>
      <c r="K10" t="s">
        <v>75</v>
      </c>
      <c r="L10" t="s">
        <v>91</v>
      </c>
      <c r="M10" t="s">
        <v>92</v>
      </c>
      <c r="N10" t="s">
        <v>154</v>
      </c>
      <c r="O10" t="s">
        <v>76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5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14.78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9.1</v>
      </c>
      <c r="BJ10">
        <v>48</v>
      </c>
      <c r="BK10">
        <v>48</v>
      </c>
      <c r="BL10">
        <v>160.5</v>
      </c>
      <c r="BM10">
        <v>24.08</v>
      </c>
      <c r="BN10">
        <v>184.58</v>
      </c>
      <c r="BO10">
        <v>184.58</v>
      </c>
      <c r="BQ10" t="s">
        <v>155</v>
      </c>
      <c r="BR10" t="s">
        <v>146</v>
      </c>
      <c r="BS10" s="1">
        <v>44152</v>
      </c>
      <c r="BT10" s="2">
        <v>0.42499999999999999</v>
      </c>
      <c r="BU10" t="s">
        <v>155</v>
      </c>
      <c r="BV10" t="s">
        <v>80</v>
      </c>
      <c r="BW10" t="s">
        <v>81</v>
      </c>
      <c r="BX10" t="s">
        <v>99</v>
      </c>
      <c r="BY10">
        <v>129027.18</v>
      </c>
      <c r="CA10" t="s">
        <v>106</v>
      </c>
      <c r="CC10" t="s">
        <v>92</v>
      </c>
      <c r="CD10">
        <v>5205</v>
      </c>
      <c r="CE10" t="s">
        <v>78</v>
      </c>
      <c r="CF10" s="1">
        <v>44152</v>
      </c>
      <c r="CI10">
        <v>2</v>
      </c>
      <c r="CJ10">
        <v>4</v>
      </c>
      <c r="CK10" t="s">
        <v>119</v>
      </c>
      <c r="CL10" t="s">
        <v>80</v>
      </c>
    </row>
    <row r="11" spans="1:92" x14ac:dyDescent="0.25">
      <c r="A11" t="s">
        <v>123</v>
      </c>
      <c r="B11" t="s">
        <v>124</v>
      </c>
      <c r="C11" t="s">
        <v>72</v>
      </c>
      <c r="E11" t="str">
        <f>"009940524474"</f>
        <v>009940524474</v>
      </c>
      <c r="F11" s="1">
        <v>44152</v>
      </c>
      <c r="G11">
        <v>202105</v>
      </c>
      <c r="H11" t="s">
        <v>91</v>
      </c>
      <c r="I11" t="s">
        <v>92</v>
      </c>
      <c r="J11" t="s">
        <v>139</v>
      </c>
      <c r="K11" t="s">
        <v>75</v>
      </c>
      <c r="L11" t="s">
        <v>73</v>
      </c>
      <c r="M11" t="s">
        <v>74</v>
      </c>
      <c r="N11" t="s">
        <v>125</v>
      </c>
      <c r="O11" t="s">
        <v>76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5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26.93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6</v>
      </c>
      <c r="BI11">
        <v>12</v>
      </c>
      <c r="BJ11">
        <v>76.8</v>
      </c>
      <c r="BK11">
        <v>77</v>
      </c>
      <c r="BL11">
        <v>288.37</v>
      </c>
      <c r="BM11">
        <v>43.26</v>
      </c>
      <c r="BN11">
        <v>331.63</v>
      </c>
      <c r="BO11">
        <v>331.63</v>
      </c>
      <c r="BQ11" t="s">
        <v>95</v>
      </c>
      <c r="BR11" t="s">
        <v>141</v>
      </c>
      <c r="BS11" s="1">
        <v>44155</v>
      </c>
      <c r="BT11" s="2">
        <v>0.60416666666666663</v>
      </c>
      <c r="BU11" t="s">
        <v>142</v>
      </c>
      <c r="BV11" t="s">
        <v>80</v>
      </c>
      <c r="BW11" t="s">
        <v>84</v>
      </c>
      <c r="BX11" t="s">
        <v>118</v>
      </c>
      <c r="BY11">
        <v>64000</v>
      </c>
      <c r="CA11" t="s">
        <v>113</v>
      </c>
      <c r="CC11" t="s">
        <v>74</v>
      </c>
      <c r="CD11">
        <v>4000</v>
      </c>
      <c r="CE11" t="s">
        <v>78</v>
      </c>
      <c r="CF11" s="1">
        <v>44155</v>
      </c>
      <c r="CI11">
        <v>1</v>
      </c>
      <c r="CJ11">
        <v>3</v>
      </c>
      <c r="CK11" t="s">
        <v>87</v>
      </c>
      <c r="CL11" t="s">
        <v>80</v>
      </c>
    </row>
    <row r="12" spans="1:92" x14ac:dyDescent="0.25">
      <c r="A12" t="s">
        <v>123</v>
      </c>
      <c r="B12" t="s">
        <v>124</v>
      </c>
      <c r="C12" t="s">
        <v>72</v>
      </c>
      <c r="E12" t="str">
        <f>"009940487728"</f>
        <v>009940487728</v>
      </c>
      <c r="F12" s="1">
        <v>44154</v>
      </c>
      <c r="G12">
        <v>202105</v>
      </c>
      <c r="H12" t="s">
        <v>103</v>
      </c>
      <c r="I12" t="s">
        <v>104</v>
      </c>
      <c r="J12" t="s">
        <v>149</v>
      </c>
      <c r="K12" t="s">
        <v>75</v>
      </c>
      <c r="L12" t="s">
        <v>91</v>
      </c>
      <c r="M12" t="s">
        <v>92</v>
      </c>
      <c r="N12" t="s">
        <v>156</v>
      </c>
      <c r="O12" t="s">
        <v>76</v>
      </c>
      <c r="P12" t="str">
        <f>"SHERWYN                       "</f>
        <v xml:space="preserve">SHERWYN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5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18.16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3</v>
      </c>
      <c r="BI12">
        <v>54.1</v>
      </c>
      <c r="BJ12">
        <v>60.8</v>
      </c>
      <c r="BK12">
        <v>61</v>
      </c>
      <c r="BL12">
        <v>196.12</v>
      </c>
      <c r="BM12">
        <v>29.42</v>
      </c>
      <c r="BN12">
        <v>225.54</v>
      </c>
      <c r="BO12">
        <v>225.54</v>
      </c>
      <c r="BQ12" t="s">
        <v>157</v>
      </c>
      <c r="BR12" t="s">
        <v>133</v>
      </c>
      <c r="BS12" s="1">
        <v>44158</v>
      </c>
      <c r="BT12" s="2">
        <v>0.43333333333333335</v>
      </c>
      <c r="BU12" t="s">
        <v>158</v>
      </c>
      <c r="BV12" t="s">
        <v>77</v>
      </c>
      <c r="BY12">
        <v>101250</v>
      </c>
      <c r="CA12" t="s">
        <v>116</v>
      </c>
      <c r="CC12" t="s">
        <v>92</v>
      </c>
      <c r="CD12">
        <v>5205</v>
      </c>
      <c r="CE12" t="s">
        <v>78</v>
      </c>
      <c r="CF12" s="1">
        <v>44158</v>
      </c>
      <c r="CI12">
        <v>2</v>
      </c>
      <c r="CJ12">
        <v>2</v>
      </c>
      <c r="CK12" t="s">
        <v>119</v>
      </c>
      <c r="CL12" t="s">
        <v>80</v>
      </c>
    </row>
    <row r="13" spans="1:92" x14ac:dyDescent="0.25">
      <c r="A13" t="s">
        <v>123</v>
      </c>
      <c r="B13" t="s">
        <v>124</v>
      </c>
      <c r="C13" t="s">
        <v>72</v>
      </c>
      <c r="E13" t="str">
        <f>"009940487726"</f>
        <v>009940487726</v>
      </c>
      <c r="F13" s="1">
        <v>44147</v>
      </c>
      <c r="G13">
        <v>202105</v>
      </c>
      <c r="H13" t="s">
        <v>103</v>
      </c>
      <c r="I13" t="s">
        <v>104</v>
      </c>
      <c r="J13" t="s">
        <v>125</v>
      </c>
      <c r="K13" t="s">
        <v>75</v>
      </c>
      <c r="L13" t="s">
        <v>91</v>
      </c>
      <c r="M13" t="s">
        <v>92</v>
      </c>
      <c r="N13" t="s">
        <v>159</v>
      </c>
      <c r="O13" t="s">
        <v>76</v>
      </c>
      <c r="P13" t="str">
        <f>".                             "</f>
        <v xml:space="preserve">.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5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12.95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34</v>
      </c>
      <c r="BJ13">
        <v>40.5</v>
      </c>
      <c r="BK13">
        <v>41</v>
      </c>
      <c r="BL13">
        <v>141.31</v>
      </c>
      <c r="BM13">
        <v>21.2</v>
      </c>
      <c r="BN13">
        <v>162.51</v>
      </c>
      <c r="BO13">
        <v>162.51</v>
      </c>
      <c r="BQ13" t="s">
        <v>144</v>
      </c>
      <c r="BR13" t="s">
        <v>160</v>
      </c>
      <c r="BS13" s="1">
        <v>44151</v>
      </c>
      <c r="BT13" s="2">
        <v>0.43333333333333335</v>
      </c>
      <c r="BU13" t="s">
        <v>161</v>
      </c>
      <c r="BV13" t="s">
        <v>77</v>
      </c>
      <c r="BY13">
        <v>101250</v>
      </c>
      <c r="CA13" t="s">
        <v>93</v>
      </c>
      <c r="CC13" t="s">
        <v>92</v>
      </c>
      <c r="CD13">
        <v>5213</v>
      </c>
      <c r="CE13" t="s">
        <v>78</v>
      </c>
      <c r="CF13" s="1">
        <v>44151</v>
      </c>
      <c r="CI13">
        <v>2</v>
      </c>
      <c r="CJ13">
        <v>2</v>
      </c>
      <c r="CK13" t="s">
        <v>119</v>
      </c>
      <c r="CL13" t="s">
        <v>80</v>
      </c>
    </row>
    <row r="14" spans="1:92" x14ac:dyDescent="0.25">
      <c r="A14" t="s">
        <v>123</v>
      </c>
      <c r="B14" t="s">
        <v>124</v>
      </c>
      <c r="C14" t="s">
        <v>72</v>
      </c>
      <c r="E14" t="str">
        <f>"009939987091"</f>
        <v>009939987091</v>
      </c>
      <c r="F14" s="1">
        <v>44147</v>
      </c>
      <c r="G14">
        <v>202105</v>
      </c>
      <c r="H14" t="s">
        <v>91</v>
      </c>
      <c r="I14" t="s">
        <v>92</v>
      </c>
      <c r="J14" t="s">
        <v>139</v>
      </c>
      <c r="K14" t="s">
        <v>75</v>
      </c>
      <c r="L14" t="s">
        <v>103</v>
      </c>
      <c r="M14" t="s">
        <v>104</v>
      </c>
      <c r="N14" t="s">
        <v>125</v>
      </c>
      <c r="O14" t="s">
        <v>76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5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34.159999999999997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5</v>
      </c>
      <c r="BI14">
        <v>15</v>
      </c>
      <c r="BJ14">
        <v>100.5</v>
      </c>
      <c r="BK14">
        <v>101</v>
      </c>
      <c r="BL14">
        <v>364.48</v>
      </c>
      <c r="BM14">
        <v>54.67</v>
      </c>
      <c r="BN14">
        <v>419.15</v>
      </c>
      <c r="BO14">
        <v>419.15</v>
      </c>
      <c r="BQ14" t="s">
        <v>95</v>
      </c>
      <c r="BR14" t="s">
        <v>95</v>
      </c>
      <c r="BS14" s="1">
        <v>44152</v>
      </c>
      <c r="BT14" s="2">
        <v>0.69374999999999998</v>
      </c>
      <c r="BU14" t="s">
        <v>142</v>
      </c>
      <c r="BV14" t="s">
        <v>80</v>
      </c>
      <c r="BW14" t="s">
        <v>84</v>
      </c>
      <c r="BX14" t="s">
        <v>85</v>
      </c>
      <c r="BY14">
        <v>100450</v>
      </c>
      <c r="CA14" t="s">
        <v>112</v>
      </c>
      <c r="CC14" t="s">
        <v>104</v>
      </c>
      <c r="CD14">
        <v>4300</v>
      </c>
      <c r="CE14" t="s">
        <v>78</v>
      </c>
      <c r="CF14" s="1">
        <v>44152</v>
      </c>
      <c r="CI14">
        <v>1</v>
      </c>
      <c r="CJ14">
        <v>3</v>
      </c>
      <c r="CK14" t="s">
        <v>87</v>
      </c>
      <c r="CL14" t="s">
        <v>80</v>
      </c>
    </row>
    <row r="15" spans="1:92" x14ac:dyDescent="0.25">
      <c r="A15" t="s">
        <v>123</v>
      </c>
      <c r="B15" t="s">
        <v>124</v>
      </c>
      <c r="C15" t="s">
        <v>72</v>
      </c>
      <c r="E15" t="str">
        <f>"009940487727"</f>
        <v>009940487727</v>
      </c>
      <c r="F15" s="1">
        <v>44152</v>
      </c>
      <c r="G15">
        <v>202105</v>
      </c>
      <c r="H15" t="s">
        <v>103</v>
      </c>
      <c r="I15" t="s">
        <v>104</v>
      </c>
      <c r="J15" t="s">
        <v>130</v>
      </c>
      <c r="K15" t="s">
        <v>75</v>
      </c>
      <c r="L15" t="s">
        <v>91</v>
      </c>
      <c r="M15" t="s">
        <v>92</v>
      </c>
      <c r="N15" t="s">
        <v>159</v>
      </c>
      <c r="O15" t="s">
        <v>76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5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12.95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30.9</v>
      </c>
      <c r="BJ15">
        <v>40.5</v>
      </c>
      <c r="BK15">
        <v>41</v>
      </c>
      <c r="BL15">
        <v>141.31</v>
      </c>
      <c r="BM15">
        <v>21.2</v>
      </c>
      <c r="BN15">
        <v>162.51</v>
      </c>
      <c r="BO15">
        <v>162.51</v>
      </c>
      <c r="BQ15" t="s">
        <v>162</v>
      </c>
      <c r="BR15" t="s">
        <v>133</v>
      </c>
      <c r="BS15" s="1">
        <v>44153</v>
      </c>
      <c r="BT15" s="2">
        <v>0.64374999999999993</v>
      </c>
      <c r="BU15" t="s">
        <v>163</v>
      </c>
      <c r="BV15" t="s">
        <v>77</v>
      </c>
      <c r="BY15">
        <v>101250</v>
      </c>
      <c r="CA15" t="s">
        <v>116</v>
      </c>
      <c r="CC15" t="s">
        <v>92</v>
      </c>
      <c r="CD15">
        <v>5200</v>
      </c>
      <c r="CE15" t="s">
        <v>78</v>
      </c>
      <c r="CF15" s="1">
        <v>44153</v>
      </c>
      <c r="CI15">
        <v>2</v>
      </c>
      <c r="CJ15">
        <v>1</v>
      </c>
      <c r="CK15" t="s">
        <v>119</v>
      </c>
      <c r="CL15" t="s">
        <v>80</v>
      </c>
    </row>
    <row r="16" spans="1:92" x14ac:dyDescent="0.25">
      <c r="A16" t="s">
        <v>123</v>
      </c>
      <c r="B16" t="s">
        <v>124</v>
      </c>
      <c r="C16" t="s">
        <v>72</v>
      </c>
      <c r="E16" t="str">
        <f>"009940524475"</f>
        <v>009940524475</v>
      </c>
      <c r="F16" s="1">
        <v>44155</v>
      </c>
      <c r="G16">
        <v>202105</v>
      </c>
      <c r="H16" t="s">
        <v>91</v>
      </c>
      <c r="I16" t="s">
        <v>92</v>
      </c>
      <c r="J16" t="s">
        <v>139</v>
      </c>
      <c r="K16" t="s">
        <v>75</v>
      </c>
      <c r="L16" t="s">
        <v>73</v>
      </c>
      <c r="M16" t="s">
        <v>74</v>
      </c>
      <c r="N16" t="s">
        <v>164</v>
      </c>
      <c r="O16" t="s">
        <v>76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5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21.8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3</v>
      </c>
      <c r="BI16">
        <v>24</v>
      </c>
      <c r="BJ16">
        <v>60</v>
      </c>
      <c r="BK16">
        <v>60</v>
      </c>
      <c r="BL16">
        <v>234.45</v>
      </c>
      <c r="BM16">
        <v>35.17</v>
      </c>
      <c r="BN16">
        <v>269.62</v>
      </c>
      <c r="BO16">
        <v>269.62</v>
      </c>
      <c r="BS16" s="1">
        <v>44161</v>
      </c>
      <c r="BT16" s="2">
        <v>0.60416666666666663</v>
      </c>
      <c r="BU16" t="s">
        <v>142</v>
      </c>
      <c r="BV16" t="s">
        <v>80</v>
      </c>
      <c r="BW16" t="s">
        <v>84</v>
      </c>
      <c r="BX16" t="s">
        <v>96</v>
      </c>
      <c r="BY16">
        <v>100000</v>
      </c>
      <c r="CA16" t="s">
        <v>108</v>
      </c>
      <c r="CC16" t="s">
        <v>74</v>
      </c>
      <c r="CD16">
        <v>4302</v>
      </c>
      <c r="CE16" t="s">
        <v>78</v>
      </c>
      <c r="CF16" s="1">
        <v>44161</v>
      </c>
      <c r="CI16">
        <v>1</v>
      </c>
      <c r="CJ16">
        <v>4</v>
      </c>
      <c r="CK16" t="s">
        <v>87</v>
      </c>
      <c r="CL16" t="s">
        <v>80</v>
      </c>
    </row>
    <row r="17" spans="1:90" x14ac:dyDescent="0.25">
      <c r="A17" t="s">
        <v>123</v>
      </c>
      <c r="B17" t="s">
        <v>124</v>
      </c>
      <c r="C17" t="s">
        <v>72</v>
      </c>
      <c r="E17" t="str">
        <f>"009940487729"</f>
        <v>009940487729</v>
      </c>
      <c r="F17" s="1">
        <v>44158</v>
      </c>
      <c r="G17">
        <v>202105</v>
      </c>
      <c r="H17" t="s">
        <v>103</v>
      </c>
      <c r="I17" t="s">
        <v>104</v>
      </c>
      <c r="J17" t="s">
        <v>130</v>
      </c>
      <c r="K17" t="s">
        <v>75</v>
      </c>
      <c r="L17" t="s">
        <v>110</v>
      </c>
      <c r="M17" t="s">
        <v>111</v>
      </c>
      <c r="N17" t="s">
        <v>165</v>
      </c>
      <c r="O17" t="s">
        <v>76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5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15.52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44</v>
      </c>
      <c r="BJ17">
        <v>48.8</v>
      </c>
      <c r="BK17">
        <v>49</v>
      </c>
      <c r="BL17">
        <v>168.3</v>
      </c>
      <c r="BM17">
        <v>25.25</v>
      </c>
      <c r="BN17">
        <v>193.55</v>
      </c>
      <c r="BO17">
        <v>193.55</v>
      </c>
      <c r="BQ17" t="s">
        <v>166</v>
      </c>
      <c r="BR17" t="s">
        <v>133</v>
      </c>
      <c r="BS17" s="1">
        <v>44159</v>
      </c>
      <c r="BT17" s="2">
        <v>0.54236111111111118</v>
      </c>
      <c r="BU17" t="s">
        <v>167</v>
      </c>
      <c r="BV17" t="s">
        <v>77</v>
      </c>
      <c r="BY17">
        <v>122010</v>
      </c>
      <c r="CA17" t="s">
        <v>102</v>
      </c>
      <c r="CC17" t="s">
        <v>111</v>
      </c>
      <c r="CD17">
        <v>4240</v>
      </c>
      <c r="CE17" t="s">
        <v>78</v>
      </c>
      <c r="CF17" s="1">
        <v>44160</v>
      </c>
      <c r="CI17">
        <v>2</v>
      </c>
      <c r="CJ17">
        <v>1</v>
      </c>
      <c r="CK17" t="s">
        <v>90</v>
      </c>
      <c r="CL17" t="s">
        <v>80</v>
      </c>
    </row>
    <row r="18" spans="1:90" x14ac:dyDescent="0.25">
      <c r="A18" t="s">
        <v>123</v>
      </c>
      <c r="B18" t="s">
        <v>124</v>
      </c>
      <c r="C18" t="s">
        <v>72</v>
      </c>
      <c r="E18" t="str">
        <f>"009940487731"</f>
        <v>009940487731</v>
      </c>
      <c r="F18" s="1">
        <v>44159</v>
      </c>
      <c r="G18">
        <v>202105</v>
      </c>
      <c r="H18" t="s">
        <v>103</v>
      </c>
      <c r="I18" t="s">
        <v>104</v>
      </c>
      <c r="J18" t="s">
        <v>130</v>
      </c>
      <c r="K18" t="s">
        <v>75</v>
      </c>
      <c r="L18" t="s">
        <v>91</v>
      </c>
      <c r="M18" t="s">
        <v>92</v>
      </c>
      <c r="N18" t="s">
        <v>159</v>
      </c>
      <c r="O18" t="s">
        <v>76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5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12.95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35</v>
      </c>
      <c r="BJ18">
        <v>40.5</v>
      </c>
      <c r="BK18">
        <v>41</v>
      </c>
      <c r="BL18">
        <v>141.31</v>
      </c>
      <c r="BM18">
        <v>21.2</v>
      </c>
      <c r="BN18">
        <v>162.51</v>
      </c>
      <c r="BO18">
        <v>162.51</v>
      </c>
      <c r="BQ18" t="s">
        <v>168</v>
      </c>
      <c r="BR18" t="s">
        <v>133</v>
      </c>
      <c r="BS18" s="1">
        <v>44160</v>
      </c>
      <c r="BT18" s="2">
        <v>0.64236111111111105</v>
      </c>
      <c r="BU18" t="s">
        <v>169</v>
      </c>
      <c r="BV18" t="s">
        <v>77</v>
      </c>
      <c r="BY18">
        <v>101250</v>
      </c>
      <c r="CA18" t="s">
        <v>115</v>
      </c>
      <c r="CC18" t="s">
        <v>92</v>
      </c>
      <c r="CD18">
        <v>5200</v>
      </c>
      <c r="CE18" t="s">
        <v>78</v>
      </c>
      <c r="CF18" s="1">
        <v>44161</v>
      </c>
      <c r="CI18">
        <v>2</v>
      </c>
      <c r="CJ18">
        <v>1</v>
      </c>
      <c r="CK18" t="s">
        <v>119</v>
      </c>
      <c r="CL18" t="s">
        <v>80</v>
      </c>
    </row>
    <row r="19" spans="1:90" x14ac:dyDescent="0.25">
      <c r="A19" t="s">
        <v>123</v>
      </c>
      <c r="B19" t="s">
        <v>124</v>
      </c>
      <c r="C19" t="s">
        <v>72</v>
      </c>
      <c r="E19" t="str">
        <f>"009940487752"</f>
        <v>009940487752</v>
      </c>
      <c r="F19" s="1">
        <v>44141</v>
      </c>
      <c r="G19">
        <v>202105</v>
      </c>
      <c r="H19" t="s">
        <v>103</v>
      </c>
      <c r="I19" t="s">
        <v>104</v>
      </c>
      <c r="J19" t="s">
        <v>170</v>
      </c>
      <c r="K19" t="s">
        <v>75</v>
      </c>
      <c r="L19" t="s">
        <v>120</v>
      </c>
      <c r="M19" t="s">
        <v>121</v>
      </c>
      <c r="N19" t="s">
        <v>171</v>
      </c>
      <c r="O19" t="s">
        <v>76</v>
      </c>
      <c r="P19" t="str">
        <f>"SHERWYN BUI                   "</f>
        <v xml:space="preserve">SHERWYN BUI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5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8.93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98.97</v>
      </c>
      <c r="BM19">
        <v>14.85</v>
      </c>
      <c r="BN19">
        <v>113.82</v>
      </c>
      <c r="BO19">
        <v>113.82</v>
      </c>
      <c r="BQ19" t="s">
        <v>172</v>
      </c>
      <c r="BR19" t="s">
        <v>133</v>
      </c>
      <c r="BS19" s="1">
        <v>44145</v>
      </c>
      <c r="BT19" s="2">
        <v>0.47222222222222227</v>
      </c>
      <c r="BU19" t="s">
        <v>173</v>
      </c>
      <c r="BV19" t="s">
        <v>77</v>
      </c>
      <c r="BY19">
        <v>800</v>
      </c>
      <c r="CC19" t="s">
        <v>121</v>
      </c>
      <c r="CD19">
        <v>9300</v>
      </c>
      <c r="CE19" t="s">
        <v>78</v>
      </c>
      <c r="CF19" s="1">
        <v>44146</v>
      </c>
      <c r="CI19">
        <v>2</v>
      </c>
      <c r="CJ19">
        <v>2</v>
      </c>
      <c r="CK19" t="s">
        <v>86</v>
      </c>
      <c r="CL19" t="s">
        <v>80</v>
      </c>
    </row>
    <row r="20" spans="1:90" x14ac:dyDescent="0.25">
      <c r="A20" t="s">
        <v>123</v>
      </c>
      <c r="B20" t="s">
        <v>124</v>
      </c>
      <c r="C20" t="s">
        <v>72</v>
      </c>
      <c r="E20" t="str">
        <f>"009940524476"</f>
        <v>009940524476</v>
      </c>
      <c r="F20" s="1">
        <v>44159</v>
      </c>
      <c r="G20">
        <v>202105</v>
      </c>
      <c r="H20" t="s">
        <v>91</v>
      </c>
      <c r="I20" t="s">
        <v>92</v>
      </c>
      <c r="J20" t="s">
        <v>139</v>
      </c>
      <c r="K20" t="s">
        <v>75</v>
      </c>
      <c r="L20" t="s">
        <v>73</v>
      </c>
      <c r="M20" t="s">
        <v>74</v>
      </c>
      <c r="N20" t="s">
        <v>140</v>
      </c>
      <c r="O20" t="s">
        <v>76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5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44.4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6</v>
      </c>
      <c r="BI20">
        <v>60</v>
      </c>
      <c r="BJ20">
        <v>135</v>
      </c>
      <c r="BK20">
        <v>135</v>
      </c>
      <c r="BL20">
        <v>472.3</v>
      </c>
      <c r="BM20">
        <v>70.849999999999994</v>
      </c>
      <c r="BN20">
        <v>543.15</v>
      </c>
      <c r="BO20">
        <v>543.15</v>
      </c>
      <c r="BR20" t="s">
        <v>141</v>
      </c>
      <c r="BS20" s="1">
        <v>44165</v>
      </c>
      <c r="BT20" s="2">
        <v>0.69027777777777777</v>
      </c>
      <c r="BU20" t="s">
        <v>174</v>
      </c>
      <c r="BV20" t="s">
        <v>80</v>
      </c>
      <c r="BW20" t="s">
        <v>84</v>
      </c>
      <c r="BX20" t="s">
        <v>85</v>
      </c>
      <c r="BY20">
        <v>112500</v>
      </c>
      <c r="CA20" t="s">
        <v>175</v>
      </c>
      <c r="CC20" t="s">
        <v>74</v>
      </c>
      <c r="CD20">
        <v>4302</v>
      </c>
      <c r="CE20" t="s">
        <v>78</v>
      </c>
      <c r="CF20" s="1">
        <v>44165</v>
      </c>
      <c r="CI20">
        <v>1</v>
      </c>
      <c r="CJ20">
        <v>4</v>
      </c>
      <c r="CK20" t="s">
        <v>87</v>
      </c>
      <c r="CL20" t="s">
        <v>80</v>
      </c>
    </row>
    <row r="21" spans="1:90" x14ac:dyDescent="0.25">
      <c r="A21" t="s">
        <v>123</v>
      </c>
      <c r="B21" t="s">
        <v>124</v>
      </c>
      <c r="C21" t="s">
        <v>72</v>
      </c>
      <c r="E21" t="str">
        <f>"009940487733"</f>
        <v>009940487733</v>
      </c>
      <c r="F21" s="1">
        <v>44162</v>
      </c>
      <c r="G21">
        <v>202105</v>
      </c>
      <c r="H21" t="s">
        <v>103</v>
      </c>
      <c r="I21" t="s">
        <v>104</v>
      </c>
      <c r="J21" t="s">
        <v>170</v>
      </c>
      <c r="K21" t="s">
        <v>75</v>
      </c>
      <c r="L21" t="s">
        <v>91</v>
      </c>
      <c r="M21" t="s">
        <v>92</v>
      </c>
      <c r="N21" t="s">
        <v>145</v>
      </c>
      <c r="O21" t="s">
        <v>76</v>
      </c>
      <c r="P21" t="str">
        <f>".                             "</f>
        <v xml:space="preserve">.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5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18.16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3</v>
      </c>
      <c r="BI21">
        <v>47.8</v>
      </c>
      <c r="BJ21">
        <v>60.8</v>
      </c>
      <c r="BK21">
        <v>61</v>
      </c>
      <c r="BL21">
        <v>196.12</v>
      </c>
      <c r="BM21">
        <v>29.42</v>
      </c>
      <c r="BN21">
        <v>225.54</v>
      </c>
      <c r="BO21">
        <v>225.54</v>
      </c>
      <c r="BQ21" t="s">
        <v>144</v>
      </c>
      <c r="BR21" t="s">
        <v>133</v>
      </c>
      <c r="BS21" s="1">
        <v>44165</v>
      </c>
      <c r="BT21" s="2">
        <v>0.43333333333333335</v>
      </c>
      <c r="BU21" t="s">
        <v>163</v>
      </c>
      <c r="BV21" t="s">
        <v>77</v>
      </c>
      <c r="BY21">
        <v>101250</v>
      </c>
      <c r="CA21" t="s">
        <v>116</v>
      </c>
      <c r="CC21" t="s">
        <v>92</v>
      </c>
      <c r="CD21">
        <v>5200</v>
      </c>
      <c r="CE21" t="s">
        <v>78</v>
      </c>
      <c r="CF21" s="1">
        <v>44165</v>
      </c>
      <c r="CI21">
        <v>2</v>
      </c>
      <c r="CJ21">
        <v>1</v>
      </c>
      <c r="CK21" t="s">
        <v>119</v>
      </c>
      <c r="CL21" t="s">
        <v>80</v>
      </c>
    </row>
    <row r="22" spans="1:90" x14ac:dyDescent="0.25">
      <c r="A22" t="s">
        <v>123</v>
      </c>
      <c r="B22" t="s">
        <v>124</v>
      </c>
      <c r="C22" t="s">
        <v>72</v>
      </c>
      <c r="E22" t="str">
        <f>"009940524477"</f>
        <v>009940524477</v>
      </c>
      <c r="F22" s="1">
        <v>44162</v>
      </c>
      <c r="G22">
        <v>202105</v>
      </c>
      <c r="H22" t="s">
        <v>91</v>
      </c>
      <c r="I22" t="s">
        <v>92</v>
      </c>
      <c r="J22" t="s">
        <v>139</v>
      </c>
      <c r="K22" t="s">
        <v>75</v>
      </c>
      <c r="L22" t="s">
        <v>73</v>
      </c>
      <c r="M22" t="s">
        <v>74</v>
      </c>
      <c r="N22" t="s">
        <v>176</v>
      </c>
      <c r="O22" t="s">
        <v>76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5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37.770000000000003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5</v>
      </c>
      <c r="BI22">
        <v>32</v>
      </c>
      <c r="BJ22">
        <v>112.5</v>
      </c>
      <c r="BK22">
        <v>113</v>
      </c>
      <c r="BL22">
        <v>402.53</v>
      </c>
      <c r="BM22">
        <v>60.38</v>
      </c>
      <c r="BN22">
        <v>462.91</v>
      </c>
      <c r="BO22">
        <v>462.91</v>
      </c>
      <c r="BR22" t="s">
        <v>141</v>
      </c>
      <c r="BS22" t="s">
        <v>97</v>
      </c>
      <c r="BY22">
        <v>112500</v>
      </c>
      <c r="CC22" t="s">
        <v>74</v>
      </c>
      <c r="CD22">
        <v>4302</v>
      </c>
      <c r="CE22" t="s">
        <v>177</v>
      </c>
      <c r="CI22">
        <v>1</v>
      </c>
      <c r="CJ22" t="s">
        <v>97</v>
      </c>
      <c r="CK22" t="s">
        <v>87</v>
      </c>
      <c r="CL22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2020-12-01T10:19:31Z</dcterms:created>
  <dcterms:modified xsi:type="dcterms:W3CDTF">2020-12-01T10:31:06Z</dcterms:modified>
</cp:coreProperties>
</file>