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30" windowWidth="19875" windowHeight="7725"/>
  </bookViews>
  <sheets>
    <sheet name="J17991" sheetId="1" r:id="rId1"/>
  </sheets>
  <calcPr calcId="145621"/>
</workbook>
</file>

<file path=xl/calcChain.xml><?xml version="1.0" encoding="utf-8"?>
<calcChain xmlns="http://schemas.openxmlformats.org/spreadsheetml/2006/main">
  <c r="P62" i="1" l="1"/>
  <c r="E62" i="1"/>
  <c r="P61" i="1"/>
  <c r="E61" i="1"/>
  <c r="P60" i="1"/>
  <c r="E60" i="1"/>
  <c r="P59" i="1"/>
  <c r="E59" i="1"/>
  <c r="P58" i="1"/>
  <c r="E58" i="1"/>
  <c r="P57" i="1"/>
  <c r="E57" i="1"/>
  <c r="P56" i="1"/>
  <c r="E56" i="1"/>
  <c r="P55" i="1"/>
  <c r="E55" i="1"/>
  <c r="P54" i="1"/>
  <c r="E54" i="1"/>
  <c r="P53" i="1"/>
  <c r="E53" i="1"/>
  <c r="P52" i="1"/>
  <c r="E52" i="1"/>
  <c r="P51" i="1"/>
  <c r="E51" i="1"/>
  <c r="P50" i="1"/>
  <c r="E50" i="1"/>
  <c r="P49" i="1"/>
  <c r="E49" i="1"/>
  <c r="P48" i="1"/>
  <c r="E48" i="1"/>
  <c r="P47" i="1"/>
  <c r="E47" i="1"/>
  <c r="P46" i="1"/>
  <c r="E46" i="1"/>
  <c r="P45" i="1"/>
  <c r="E45" i="1"/>
  <c r="P44" i="1"/>
  <c r="E44" i="1"/>
  <c r="P43" i="1"/>
  <c r="E43" i="1"/>
  <c r="P42" i="1"/>
  <c r="E42" i="1"/>
  <c r="P41" i="1"/>
  <c r="E41" i="1"/>
  <c r="P40" i="1"/>
  <c r="E40" i="1"/>
  <c r="P39" i="1"/>
  <c r="E39" i="1"/>
  <c r="P38" i="1"/>
  <c r="E38" i="1"/>
  <c r="P37" i="1"/>
  <c r="E37" i="1"/>
  <c r="P36" i="1"/>
  <c r="E36" i="1"/>
  <c r="P35" i="1"/>
  <c r="E35" i="1"/>
  <c r="P34" i="1"/>
  <c r="E34" i="1"/>
  <c r="P33" i="1"/>
  <c r="E33" i="1"/>
  <c r="P32" i="1"/>
  <c r="E32" i="1"/>
  <c r="P31" i="1"/>
  <c r="E31" i="1"/>
  <c r="P30" i="1"/>
  <c r="E30" i="1"/>
  <c r="P29" i="1"/>
  <c r="E29" i="1"/>
  <c r="P28" i="1"/>
  <c r="E28" i="1"/>
  <c r="P27" i="1"/>
  <c r="E27" i="1"/>
  <c r="P26" i="1"/>
  <c r="E26" i="1"/>
  <c r="P25" i="1"/>
  <c r="E25" i="1"/>
  <c r="P24" i="1"/>
  <c r="E24" i="1"/>
  <c r="P23" i="1"/>
  <c r="E23" i="1"/>
  <c r="P22" i="1"/>
  <c r="E22" i="1"/>
  <c r="P21" i="1"/>
  <c r="E21" i="1"/>
  <c r="P20" i="1"/>
  <c r="E20" i="1"/>
  <c r="P19" i="1"/>
  <c r="E19" i="1"/>
  <c r="P18" i="1"/>
  <c r="E18" i="1"/>
  <c r="P17" i="1"/>
  <c r="E17" i="1"/>
  <c r="P16" i="1"/>
  <c r="E16" i="1"/>
  <c r="P15" i="1"/>
  <c r="E15" i="1"/>
  <c r="P14" i="1"/>
  <c r="E14" i="1"/>
  <c r="P13" i="1"/>
  <c r="E13" i="1"/>
  <c r="P12" i="1"/>
  <c r="E12" i="1"/>
  <c r="P11" i="1"/>
  <c r="E11" i="1"/>
  <c r="P10" i="1"/>
  <c r="E10" i="1"/>
  <c r="P9" i="1"/>
  <c r="E9" i="1"/>
  <c r="P8" i="1"/>
  <c r="E8" i="1"/>
  <c r="P7" i="1"/>
  <c r="E7" i="1"/>
  <c r="P6" i="1"/>
  <c r="E6" i="1"/>
  <c r="P5" i="1"/>
  <c r="E5" i="1"/>
  <c r="P4" i="1"/>
  <c r="E4" i="1"/>
  <c r="P3" i="1"/>
  <c r="E3" i="1"/>
  <c r="P2" i="1"/>
  <c r="E2" i="1"/>
</calcChain>
</file>

<file path=xl/sharedStrings.xml><?xml version="1.0" encoding="utf-8"?>
<sst xmlns="http://schemas.openxmlformats.org/spreadsheetml/2006/main" count="1315" uniqueCount="348">
  <si>
    <t>Acc No</t>
  </si>
  <si>
    <t>Client</t>
  </si>
  <si>
    <t>Type</t>
  </si>
  <si>
    <t>Invoice no</t>
  </si>
  <si>
    <t>Wb No</t>
  </si>
  <si>
    <t>Date</t>
  </si>
  <si>
    <t>Period</t>
  </si>
  <si>
    <t>Start</t>
  </si>
  <si>
    <t>Start Town</t>
  </si>
  <si>
    <t>Sender</t>
  </si>
  <si>
    <t>Carrier</t>
  </si>
  <si>
    <t>Dest</t>
  </si>
  <si>
    <t>Destination Town</t>
  </si>
  <si>
    <t>Receiver</t>
  </si>
  <si>
    <t>Srv</t>
  </si>
  <si>
    <t>Client Ref</t>
  </si>
  <si>
    <t>AFT</t>
  </si>
  <si>
    <t>Disc</t>
  </si>
  <si>
    <t>AMB</t>
  </si>
  <si>
    <t>BDR</t>
  </si>
  <si>
    <t>BPS</t>
  </si>
  <si>
    <t>CSH</t>
  </si>
  <si>
    <t>CTL</t>
  </si>
  <si>
    <t>DS1</t>
  </si>
  <si>
    <t>DSD</t>
  </si>
  <si>
    <t>EAR</t>
  </si>
  <si>
    <t>EMB</t>
  </si>
  <si>
    <t>FUE</t>
  </si>
  <si>
    <t>FUX</t>
  </si>
  <si>
    <t>HAZ</t>
  </si>
  <si>
    <t>HND</t>
  </si>
  <si>
    <t>IFL</t>
  </si>
  <si>
    <t>INH</t>
  </si>
  <si>
    <t>INS</t>
  </si>
  <si>
    <t>LTE</t>
  </si>
  <si>
    <t>NDC</t>
  </si>
  <si>
    <t>OUT</t>
  </si>
  <si>
    <t>RTL</t>
  </si>
  <si>
    <t>Other Charges</t>
  </si>
  <si>
    <t>Prcls</t>
  </si>
  <si>
    <t>Tot KG</t>
  </si>
  <si>
    <t>Tot Vol</t>
  </si>
  <si>
    <t>Mass</t>
  </si>
  <si>
    <t>Amount</t>
  </si>
  <si>
    <t>Vat</t>
  </si>
  <si>
    <t>Total</t>
  </si>
  <si>
    <t>Outstand</t>
  </si>
  <si>
    <t>Special Instructions</t>
  </si>
  <si>
    <t>Consignee Contact</t>
  </si>
  <si>
    <t>Sender Contact</t>
  </si>
  <si>
    <t>POD Date</t>
  </si>
  <si>
    <t>POD Time</t>
  </si>
  <si>
    <t>POD Name</t>
  </si>
  <si>
    <t>STD POD</t>
  </si>
  <si>
    <t>Reason</t>
  </si>
  <si>
    <t>Reason Captured</t>
  </si>
  <si>
    <t>Total Vol Mass</t>
  </si>
  <si>
    <t>Options</t>
  </si>
  <si>
    <t>POD Comments</t>
  </si>
  <si>
    <t>X-Option</t>
  </si>
  <si>
    <t>Dest Town</t>
  </si>
  <si>
    <t>Dest Postal Code</t>
  </si>
  <si>
    <t>Description of Contents</t>
  </si>
  <si>
    <t>POD Scan Date</t>
  </si>
  <si>
    <t>Status</t>
  </si>
  <si>
    <t>MF Comments</t>
  </si>
  <si>
    <t>Actual Days</t>
  </si>
  <si>
    <t>Agreed Days</t>
  </si>
  <si>
    <t>Rate</t>
  </si>
  <si>
    <t>Early Delivery</t>
  </si>
  <si>
    <t>Early Delivery Time</t>
  </si>
  <si>
    <t>MA Info</t>
  </si>
  <si>
    <t>WAY</t>
  </si>
  <si>
    <t>KEMPT</t>
  </si>
  <si>
    <t>KEMPTON PARK</t>
  </si>
  <si>
    <t xml:space="preserve">                                   </t>
  </si>
  <si>
    <t>JOHAN</t>
  </si>
  <si>
    <t>JOHANNESBURG</t>
  </si>
  <si>
    <t>ON1</t>
  </si>
  <si>
    <t>?</t>
  </si>
  <si>
    <t>no</t>
  </si>
  <si>
    <t>PARCEL</t>
  </si>
  <si>
    <t>FUE / DOC</t>
  </si>
  <si>
    <t>EAST</t>
  </si>
  <si>
    <t>EAST LONDON</t>
  </si>
  <si>
    <t>DURBA</t>
  </si>
  <si>
    <t>DURBAN</t>
  </si>
  <si>
    <t>ALBE2</t>
  </si>
  <si>
    <t>ALBERTON</t>
  </si>
  <si>
    <t>PORT3</t>
  </si>
  <si>
    <t>PORT ELIZABETH</t>
  </si>
  <si>
    <t>PRETO</t>
  </si>
  <si>
    <t>PRETORIA</t>
  </si>
  <si>
    <t>yes</t>
  </si>
  <si>
    <t>ON2</t>
  </si>
  <si>
    <t>BOX</t>
  </si>
  <si>
    <t>CAPET</t>
  </si>
  <si>
    <t>CAPE TOWN</t>
  </si>
  <si>
    <t>TONGA</t>
  </si>
  <si>
    <t>TONGAAT</t>
  </si>
  <si>
    <t>POD received from cell 0745037779 M</t>
  </si>
  <si>
    <t>PIET1</t>
  </si>
  <si>
    <t>PIETERMARITZBURG</t>
  </si>
  <si>
    <t>HND / FUE / DOC</t>
  </si>
  <si>
    <t>POD received from cell 0810248653 M</t>
  </si>
  <si>
    <t>POD received from cell 0744435413 M</t>
  </si>
  <si>
    <t>MIDRA</t>
  </si>
  <si>
    <t>MIDRAND</t>
  </si>
  <si>
    <t>preto</t>
  </si>
  <si>
    <t>RD</t>
  </si>
  <si>
    <t>RDR</t>
  </si>
  <si>
    <t>RDL</t>
  </si>
  <si>
    <t>Late Linehaul Delayed Beyond Skynet Control</t>
  </si>
  <si>
    <t>POD received from cell 0646195765 M</t>
  </si>
  <si>
    <t>Consignee not available)</t>
  </si>
  <si>
    <t>POD received from cell 0833616148 M</t>
  </si>
  <si>
    <t>NGF</t>
  </si>
  <si>
    <t>POD received from cell 0638501267 M</t>
  </si>
  <si>
    <t>GEORG</t>
  </si>
  <si>
    <t>GEORGE</t>
  </si>
  <si>
    <t>POD received from cell 0644881838 M</t>
  </si>
  <si>
    <t>UMHLA</t>
  </si>
  <si>
    <t>UMHLANGA ROCKS</t>
  </si>
  <si>
    <t>POD received from cell 0814783743 M</t>
  </si>
  <si>
    <t>STEL2</t>
  </si>
  <si>
    <t>STELLENBOSCH</t>
  </si>
  <si>
    <t>POD received from cell 0671056183 M</t>
  </si>
  <si>
    <t>POD received from cell 0712184974 M</t>
  </si>
  <si>
    <t>POD received from cell 0782023821 M</t>
  </si>
  <si>
    <t>capet</t>
  </si>
  <si>
    <t>RD2</t>
  </si>
  <si>
    <t>thabang</t>
  </si>
  <si>
    <t>.</t>
  </si>
  <si>
    <t>UAT</t>
  </si>
  <si>
    <t>POD received from cell 0634077877 M</t>
  </si>
  <si>
    <t>POD received from cell 0799731759 M</t>
  </si>
  <si>
    <t>Michael</t>
  </si>
  <si>
    <t>POD received from cell 0726813383 M</t>
  </si>
  <si>
    <t>FUE / doc</t>
  </si>
  <si>
    <t>abd</t>
  </si>
  <si>
    <t>sandy</t>
  </si>
  <si>
    <t>DOC / FUE</t>
  </si>
  <si>
    <t>SDX</t>
  </si>
  <si>
    <t>POD received from cell 0681457540 M</t>
  </si>
  <si>
    <t>VERWO</t>
  </si>
  <si>
    <t>CENTURION</t>
  </si>
  <si>
    <t>POD received from cell 0715005014 M</t>
  </si>
  <si>
    <t>RDD</t>
  </si>
  <si>
    <t>CHRIS</t>
  </si>
  <si>
    <t>PIET2</t>
  </si>
  <si>
    <t>PIETERSBURG</t>
  </si>
  <si>
    <t>WHITE</t>
  </si>
  <si>
    <t>WHITE RIVER</t>
  </si>
  <si>
    <t>CHANTEL</t>
  </si>
  <si>
    <t>rdd</t>
  </si>
  <si>
    <t>RICHA</t>
  </si>
  <si>
    <t>RICHARDS BAY</t>
  </si>
  <si>
    <t>POD received from cell 0714972442 M</t>
  </si>
  <si>
    <t>Missed cutoff</t>
  </si>
  <si>
    <t>anita</t>
  </si>
  <si>
    <t>rd3</t>
  </si>
  <si>
    <t>NELSP</t>
  </si>
  <si>
    <t>NELSPRUIT</t>
  </si>
  <si>
    <t>BLOE1</t>
  </si>
  <si>
    <t>BLOEMFONTEIN</t>
  </si>
  <si>
    <t>POD received from cell 0795513816 M</t>
  </si>
  <si>
    <t>POD received from cell 0787568089 M</t>
  </si>
  <si>
    <t>HERMA</t>
  </si>
  <si>
    <t>HERMANUS</t>
  </si>
  <si>
    <t>POD received from cell 0655142110 M</t>
  </si>
  <si>
    <t>POD received from cell 0729564722 M</t>
  </si>
  <si>
    <t>the</t>
  </si>
  <si>
    <t>POD received from cell 0766706547 M</t>
  </si>
  <si>
    <t>PETER</t>
  </si>
  <si>
    <t>POD received from cell 0847649236 M</t>
  </si>
  <si>
    <t>NICO</t>
  </si>
  <si>
    <t xml:space="preserve">Flyer </t>
  </si>
  <si>
    <t xml:space="preserve">DEBBIE                             </t>
  </si>
  <si>
    <t xml:space="preserve">PRIONTEX                           </t>
  </si>
  <si>
    <t>truelove</t>
  </si>
  <si>
    <t>J17991</t>
  </si>
  <si>
    <t xml:space="preserve">MOVE ANALYTICS CC - ADMIN          </t>
  </si>
  <si>
    <t xml:space="preserve">AVI FIELD MATKETING INLAND WES     </t>
  </si>
  <si>
    <t xml:space="preserve">INDIGO BRANDS                      </t>
  </si>
  <si>
    <t>CINDY</t>
  </si>
  <si>
    <t>..</t>
  </si>
  <si>
    <t>khayise</t>
  </si>
  <si>
    <t xml:space="preserve">Marion Rawson                      </t>
  </si>
  <si>
    <t xml:space="preserve">Assign Services                    </t>
  </si>
  <si>
    <t xml:space="preserve">Michelle Beukes </t>
  </si>
  <si>
    <t xml:space="preserve">Marion Rawson </t>
  </si>
  <si>
    <t>Michelle Beukes</t>
  </si>
  <si>
    <t>SUE</t>
  </si>
  <si>
    <t>ZIPHO</t>
  </si>
  <si>
    <t xml:space="preserve">AVI FIELD MARKETING                </t>
  </si>
  <si>
    <t xml:space="preserve">INDIGO COSMETICS                   </t>
  </si>
  <si>
    <t>CINDY KEMP</t>
  </si>
  <si>
    <t>MARY GROOTBOOM</t>
  </si>
  <si>
    <t xml:space="preserve">AVI FIELDMARKETING                 </t>
  </si>
  <si>
    <t xml:space="preserve">AVI FIELD MARKERTING               </t>
  </si>
  <si>
    <t>NONIE</t>
  </si>
  <si>
    <t>MZWANDILE</t>
  </si>
  <si>
    <t>Chandrae</t>
  </si>
  <si>
    <t xml:space="preserve">AVI                                </t>
  </si>
  <si>
    <t>ZIYAAD</t>
  </si>
  <si>
    <t>Valencia</t>
  </si>
  <si>
    <t xml:space="preserve">EUROLAB ASU                        </t>
  </si>
  <si>
    <t>JO-MARI JACOBS</t>
  </si>
  <si>
    <t>Elizabeth</t>
  </si>
  <si>
    <t>POD received from cell 0789676329 M</t>
  </si>
  <si>
    <t xml:space="preserve">AVI FM                             </t>
  </si>
  <si>
    <t>NIVASHNIE GOVENDER</t>
  </si>
  <si>
    <t>candice</t>
  </si>
  <si>
    <t xml:space="preserve">indigo cosmetics                   </t>
  </si>
  <si>
    <t>cindy kemp</t>
  </si>
  <si>
    <t>MARY</t>
  </si>
  <si>
    <t>gxiva</t>
  </si>
  <si>
    <t xml:space="preserve">PRIONTEX PORT ELIZABETH            </t>
  </si>
  <si>
    <t>MBUSO</t>
  </si>
  <si>
    <t>Jacques</t>
  </si>
  <si>
    <t xml:space="preserve">AVI CAPE                           </t>
  </si>
  <si>
    <t>CHANTEL MYBURGH</t>
  </si>
  <si>
    <t>CANDICE</t>
  </si>
  <si>
    <t>mary</t>
  </si>
  <si>
    <t>AYESHA</t>
  </si>
  <si>
    <t>GCALI</t>
  </si>
  <si>
    <t xml:space="preserve">ALL SMILES DENTAL CLINIC           </t>
  </si>
  <si>
    <t>CHRISTELLE SCHRENK</t>
  </si>
  <si>
    <t>COLLEEN PIETERSEN</t>
  </si>
  <si>
    <t>christelle</t>
  </si>
  <si>
    <t xml:space="preserve">LIMPOPO MEDICLINIC                 </t>
  </si>
  <si>
    <t>CAROL ROSSOUW</t>
  </si>
  <si>
    <t>Thabo</t>
  </si>
  <si>
    <t xml:space="preserve">AVI NATIONAL BRANDS                </t>
  </si>
  <si>
    <t>THANDAZANI MFEKA</t>
  </si>
  <si>
    <t>TSIDI</t>
  </si>
  <si>
    <t>POD received from cell 0748410312 M</t>
  </si>
  <si>
    <t>NICOLYNN BLIGNAUT</t>
  </si>
  <si>
    <t>genueve</t>
  </si>
  <si>
    <t>SHIREEN BASTERMAN</t>
  </si>
  <si>
    <t>SONAY</t>
  </si>
  <si>
    <t xml:space="preserve">AVI NBL                            </t>
  </si>
  <si>
    <t>ROMONA KASTEN</t>
  </si>
  <si>
    <t>AMLA KHAN</t>
  </si>
  <si>
    <t>THABANG</t>
  </si>
  <si>
    <t>MARLON</t>
  </si>
  <si>
    <t xml:space="preserve">AVI FIELD MARCETING                </t>
  </si>
  <si>
    <t>CANDICE M</t>
  </si>
  <si>
    <t>LOUISA V</t>
  </si>
  <si>
    <t xml:space="preserve">AVI FINANCE                        </t>
  </si>
  <si>
    <t>STANF</t>
  </si>
  <si>
    <t>STANDFORD</t>
  </si>
  <si>
    <t xml:space="preserve">DANGER POINT                       </t>
  </si>
  <si>
    <t>LUVUYO SEPTEMBER</t>
  </si>
  <si>
    <t>METHEMBE MOYO</t>
  </si>
  <si>
    <t>SABELO GIYANA</t>
  </si>
  <si>
    <t>POD received from cell 0665303334 M</t>
  </si>
  <si>
    <t xml:space="preserve">AVI FILED MARKETING                </t>
  </si>
  <si>
    <t>WARREN</t>
  </si>
  <si>
    <t>Viginia</t>
  </si>
  <si>
    <t>DANE</t>
  </si>
  <si>
    <t>colleen</t>
  </si>
  <si>
    <t xml:space="preserve">avi fieldmarketing                 </t>
  </si>
  <si>
    <t xml:space="preserve">INDINGO BRANDS                     </t>
  </si>
  <si>
    <t>Gcwangana</t>
  </si>
  <si>
    <t>RAMONA KISTEN</t>
  </si>
  <si>
    <t>AMINA KHAN</t>
  </si>
  <si>
    <t xml:space="preserve">Michael                       </t>
  </si>
  <si>
    <t xml:space="preserve">POD received from cell 0729564722 M     </t>
  </si>
  <si>
    <t xml:space="preserve">PRIONEX JHB CORPORATE PARK         </t>
  </si>
  <si>
    <t>NICOLETTE KLAASSEN</t>
  </si>
  <si>
    <t>SHAMIL BEGG</t>
  </si>
  <si>
    <t>Sylvia</t>
  </si>
  <si>
    <t>AR SUPPORT</t>
  </si>
  <si>
    <t>M GROOTBOOM</t>
  </si>
  <si>
    <t xml:space="preserve">Sonja Grobbler                     </t>
  </si>
  <si>
    <t>Sonja</t>
  </si>
  <si>
    <t>Marion</t>
  </si>
  <si>
    <t>Sonja Grobbler</t>
  </si>
  <si>
    <t>-</t>
  </si>
  <si>
    <t>SHERWIN MAGS</t>
  </si>
  <si>
    <t>MARCELLE GORDON</t>
  </si>
  <si>
    <t xml:space="preserve">Supa Brick n Tile                  </t>
  </si>
  <si>
    <t xml:space="preserve">Jean Pieere Labuschagne            </t>
  </si>
  <si>
    <t>Jean Pieere Labuschagne</t>
  </si>
  <si>
    <t>Mildred</t>
  </si>
  <si>
    <t xml:space="preserve">MOVE ANALYTICS                     </t>
  </si>
  <si>
    <t>qwase</t>
  </si>
  <si>
    <t>MARRY</t>
  </si>
  <si>
    <t>LEON</t>
  </si>
  <si>
    <t xml:space="preserve">AVI FIELD MARKETING-FREE STATE     </t>
  </si>
  <si>
    <t>gcali</t>
  </si>
  <si>
    <t xml:space="preserve">DANGER POINT I   J                 </t>
  </si>
  <si>
    <t>AYAFIKA</t>
  </si>
  <si>
    <t>SHERWIN DHUNPERSAD</t>
  </si>
  <si>
    <t>phumie</t>
  </si>
  <si>
    <t xml:space="preserve">MIE SMARTSCEEN                     </t>
  </si>
  <si>
    <t>MOENE SMITH</t>
  </si>
  <si>
    <t>DINEO</t>
  </si>
  <si>
    <t>THABO MAKHUBELE</t>
  </si>
  <si>
    <t>KESHIA</t>
  </si>
  <si>
    <t>madolo</t>
  </si>
  <si>
    <t xml:space="preserve">SMARTSCREEN                        </t>
  </si>
  <si>
    <t>FRONT DESK</t>
  </si>
  <si>
    <t>sara</t>
  </si>
  <si>
    <t xml:space="preserve">PRIONTEX PE                        </t>
  </si>
  <si>
    <t>jacques</t>
  </si>
  <si>
    <t xml:space="preserve">I   J LIMITED                      </t>
  </si>
  <si>
    <t>TEGAN CHRISTIE</t>
  </si>
  <si>
    <t>RULIENE KASS</t>
  </si>
  <si>
    <t>eden</t>
  </si>
  <si>
    <t>POD received from cell 0738968689 M</t>
  </si>
  <si>
    <t xml:space="preserve">I   F LIMITED                      </t>
  </si>
  <si>
    <t>ulrich</t>
  </si>
  <si>
    <t xml:space="preserve">CINTOCARE PTY LTD                  </t>
  </si>
  <si>
    <t>LIANA ENGELBRECHT</t>
  </si>
  <si>
    <t>SHAMIL</t>
  </si>
  <si>
    <t>Dineo</t>
  </si>
  <si>
    <t xml:space="preserve">NETCARE MONTANA HOSPITAL           </t>
  </si>
  <si>
    <t>DR G KOK</t>
  </si>
  <si>
    <t>RAJ THAMBERON</t>
  </si>
  <si>
    <t>Magda</t>
  </si>
  <si>
    <t>NICO STRYDOM</t>
  </si>
  <si>
    <t>Madow</t>
  </si>
  <si>
    <t xml:space="preserve">PRIOTEX                            </t>
  </si>
  <si>
    <t xml:space="preserve">QESTMED DURBAN                     </t>
  </si>
  <si>
    <t xml:space="preserve">PRIONTEX JHB                       </t>
  </si>
  <si>
    <t>QESTMED</t>
  </si>
  <si>
    <t>Lesley</t>
  </si>
  <si>
    <t>POD received from cell 0641707990 M</t>
  </si>
  <si>
    <t xml:space="preserve">SMITH POWER EQUIPMENT              </t>
  </si>
  <si>
    <t>RAWSO</t>
  </si>
  <si>
    <t>RAWSONVILLE</t>
  </si>
  <si>
    <t xml:space="preserve">KH TREKKERDIENSTE                  </t>
  </si>
  <si>
    <t>***SDX***</t>
  </si>
  <si>
    <t>SHAUN</t>
  </si>
  <si>
    <t>DOC / DSD / FUE / INS</t>
  </si>
  <si>
    <t>gxali</t>
  </si>
  <si>
    <t xml:space="preserve">MEDICLINIC VICTORIA                </t>
  </si>
  <si>
    <t>GLENDA PILLAY</t>
  </si>
  <si>
    <t>POD received from cell 0842622377 M</t>
  </si>
  <si>
    <t>MT CAPE TOWN</t>
  </si>
  <si>
    <t xml:space="preserve">PRIONTEX MICROCLEAN                </t>
  </si>
  <si>
    <t>CARLA NICKY</t>
  </si>
  <si>
    <t>dannis</t>
  </si>
  <si>
    <t xml:space="preserve">CINDY KEMP                         </t>
  </si>
  <si>
    <t>Busisiwe</t>
  </si>
  <si>
    <t xml:space="preserve">EUROLAB ABU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</si>
</sst>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 applyAlignment="1">
      <alignment horizontal="center" vertical="center"/>
    </xf>
    <xf numFmtId="14" fontId="0" fillId="0" borderId="0" xfId="0" applyNumberFormat="1"/>
    <xf numFmtId="2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N983"/>
  <sheetViews>
    <sheetView tabSelected="1" workbookViewId="0">
      <selection activeCell="A3945" sqref="A2:XFD3945"/>
    </sheetView>
  </sheetViews>
  <sheetFormatPr defaultRowHeight="15" x14ac:dyDescent="0.25"/>
  <cols>
    <col min="1" max="1" width="7.42578125" bestFit="1" customWidth="1"/>
    <col min="2" max="2" width="37" bestFit="1" customWidth="1"/>
    <col min="3" max="3" width="5.28515625" bestFit="1" customWidth="1"/>
    <col min="4" max="4" width="10.140625" bestFit="1" customWidth="1"/>
    <col min="5" max="5" width="16.42578125" bestFit="1" customWidth="1"/>
    <col min="6" max="6" width="10.7109375" bestFit="1" customWidth="1"/>
    <col min="7" max="7" width="7" bestFit="1" customWidth="1"/>
    <col min="8" max="8" width="8.140625" bestFit="1" customWidth="1"/>
    <col min="9" max="9" width="26.42578125" bestFit="1" customWidth="1"/>
    <col min="10" max="10" width="36.7109375" bestFit="1" customWidth="1"/>
    <col min="11" max="11" width="16.140625" bestFit="1" customWidth="1"/>
    <col min="12" max="12" width="8.28515625" bestFit="1" customWidth="1"/>
    <col min="13" max="13" width="26.42578125" bestFit="1" customWidth="1"/>
    <col min="14" max="14" width="38.28515625" bestFit="1" customWidth="1"/>
    <col min="15" max="15" width="4.85546875" bestFit="1" customWidth="1"/>
    <col min="16" max="16" width="32.7109375" bestFit="1" customWidth="1"/>
    <col min="17" max="17" width="4.28515625" bestFit="1" customWidth="1"/>
    <col min="18" max="18" width="4.5703125" bestFit="1" customWidth="1"/>
    <col min="19" max="19" width="5.140625" bestFit="1" customWidth="1"/>
    <col min="20" max="22" width="4.5703125" bestFit="1" customWidth="1"/>
    <col min="23" max="23" width="4.28515625" bestFit="1" customWidth="1"/>
    <col min="24" max="24" width="4.5703125" bestFit="1" customWidth="1"/>
    <col min="25" max="25" width="4.42578125" bestFit="1" customWidth="1"/>
    <col min="26" max="26" width="4.5703125" bestFit="1" customWidth="1"/>
    <col min="27" max="27" width="4" bestFit="1" customWidth="1"/>
    <col min="28" max="28" width="4.5703125" bestFit="1" customWidth="1"/>
    <col min="29" max="29" width="4.28515625" bestFit="1" customWidth="1"/>
    <col min="30" max="30" width="4.5703125" bestFit="1" customWidth="1"/>
    <col min="31" max="31" width="6" bestFit="1" customWidth="1"/>
    <col min="32" max="32" width="4.5703125" bestFit="1" customWidth="1"/>
    <col min="33" max="33" width="7" bestFit="1" customWidth="1"/>
    <col min="34" max="34" width="4.5703125" bestFit="1" customWidth="1"/>
    <col min="35" max="35" width="4.85546875" bestFit="1" customWidth="1"/>
    <col min="36" max="36" width="4.5703125" bestFit="1" customWidth="1"/>
    <col min="37" max="37" width="9" bestFit="1" customWidth="1"/>
    <col min="38" max="38" width="4.5703125" bestFit="1" customWidth="1"/>
    <col min="39" max="39" width="8" bestFit="1" customWidth="1"/>
    <col min="40" max="42" width="4.5703125" bestFit="1" customWidth="1"/>
    <col min="43" max="43" width="5" bestFit="1" customWidth="1"/>
    <col min="44" max="44" width="4.5703125" bestFit="1" customWidth="1"/>
    <col min="45" max="45" width="3.42578125" bestFit="1" customWidth="1"/>
    <col min="46" max="46" width="4.5703125" bestFit="1" customWidth="1"/>
    <col min="47" max="47" width="4.28515625" bestFit="1" customWidth="1"/>
    <col min="48" max="48" width="4.5703125" bestFit="1" customWidth="1"/>
    <col min="49" max="49" width="4" bestFit="1" customWidth="1"/>
    <col min="50" max="50" width="4.5703125" bestFit="1" customWidth="1"/>
    <col min="51" max="51" width="3.85546875" bestFit="1" customWidth="1"/>
    <col min="52" max="52" width="4.5703125" bestFit="1" customWidth="1"/>
    <col min="53" max="53" width="4.85546875" bestFit="1" customWidth="1"/>
    <col min="54" max="54" width="4.5703125" bestFit="1" customWidth="1"/>
    <col min="55" max="58" width="2" bestFit="1" customWidth="1"/>
    <col min="59" max="59" width="13.7109375" bestFit="1" customWidth="1"/>
    <col min="60" max="60" width="6.85546875" bestFit="1" customWidth="1"/>
    <col min="61" max="61" width="7" bestFit="1" customWidth="1"/>
    <col min="62" max="62" width="7.28515625" bestFit="1" customWidth="1"/>
    <col min="63" max="63" width="7" bestFit="1" customWidth="1"/>
    <col min="64" max="64" width="10" bestFit="1" customWidth="1"/>
    <col min="65" max="65" width="9" bestFit="1" customWidth="1"/>
    <col min="66" max="66" width="10" bestFit="1" customWidth="1"/>
    <col min="68" max="68" width="51.7109375" bestFit="1" customWidth="1"/>
    <col min="69" max="69" width="32.42578125" bestFit="1" customWidth="1"/>
    <col min="70" max="70" width="25.5703125" bestFit="1" customWidth="1"/>
    <col min="71" max="71" width="10.7109375" bestFit="1" customWidth="1"/>
    <col min="72" max="72" width="9.7109375" bestFit="1" customWidth="1"/>
    <col min="73" max="73" width="33.28515625" bestFit="1" customWidth="1"/>
    <col min="74" max="74" width="8.5703125" bestFit="1" customWidth="1"/>
    <col min="75" max="75" width="42.140625" bestFit="1" customWidth="1"/>
    <col min="76" max="76" width="16.140625" bestFit="1" customWidth="1"/>
    <col min="77" max="77" width="13.85546875" bestFit="1" customWidth="1"/>
    <col min="78" max="78" width="20.140625" bestFit="1" customWidth="1"/>
    <col min="79" max="79" width="39.85546875" bestFit="1" customWidth="1"/>
    <col min="80" max="80" width="9" bestFit="1" customWidth="1"/>
    <col min="81" max="81" width="26.42578125" bestFit="1" customWidth="1"/>
    <col min="82" max="82" width="16" bestFit="1" customWidth="1"/>
    <col min="83" max="83" width="43.7109375" bestFit="1" customWidth="1"/>
    <col min="84" max="84" width="14" bestFit="1" customWidth="1"/>
    <col min="85" max="85" width="6.42578125" bestFit="1" customWidth="1"/>
    <col min="86" max="86" width="13.85546875" bestFit="1" customWidth="1"/>
    <col min="87" max="87" width="11.140625" bestFit="1" customWidth="1"/>
    <col min="88" max="88" width="12" bestFit="1" customWidth="1"/>
    <col min="89" max="89" width="5" bestFit="1" customWidth="1"/>
    <col min="90" max="90" width="13.28515625" bestFit="1" customWidth="1"/>
    <col min="91" max="91" width="18.28515625" bestFit="1" customWidth="1"/>
  </cols>
  <sheetData>
    <row r="1" spans="1:92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17</v>
      </c>
      <c r="U1" s="1" t="s">
        <v>19</v>
      </c>
      <c r="V1" s="1" t="s">
        <v>17</v>
      </c>
      <c r="W1" s="1" t="s">
        <v>20</v>
      </c>
      <c r="X1" s="1" t="s">
        <v>17</v>
      </c>
      <c r="Y1" s="1" t="s">
        <v>21</v>
      </c>
      <c r="Z1" s="1" t="s">
        <v>17</v>
      </c>
      <c r="AA1" s="1" t="s">
        <v>22</v>
      </c>
      <c r="AB1" s="1" t="s">
        <v>17</v>
      </c>
      <c r="AC1" s="1" t="s">
        <v>23</v>
      </c>
      <c r="AD1" s="1" t="s">
        <v>17</v>
      </c>
      <c r="AE1" s="1" t="s">
        <v>24</v>
      </c>
      <c r="AF1" s="1" t="s">
        <v>17</v>
      </c>
      <c r="AG1" s="1" t="s">
        <v>25</v>
      </c>
      <c r="AH1" s="1" t="s">
        <v>17</v>
      </c>
      <c r="AI1" s="1" t="s">
        <v>26</v>
      </c>
      <c r="AJ1" s="1" t="s">
        <v>17</v>
      </c>
      <c r="AK1" s="1" t="s">
        <v>27</v>
      </c>
      <c r="AL1" s="1" t="s">
        <v>17</v>
      </c>
      <c r="AM1" s="1" t="s">
        <v>28</v>
      </c>
      <c r="AN1" s="1" t="s">
        <v>17</v>
      </c>
      <c r="AO1" s="1" t="s">
        <v>29</v>
      </c>
      <c r="AP1" s="1" t="s">
        <v>17</v>
      </c>
      <c r="AQ1" s="1" t="s">
        <v>30</v>
      </c>
      <c r="AR1" s="1" t="s">
        <v>17</v>
      </c>
      <c r="AS1" s="1" t="s">
        <v>31</v>
      </c>
      <c r="AT1" s="1" t="s">
        <v>17</v>
      </c>
      <c r="AU1" s="1" t="s">
        <v>32</v>
      </c>
      <c r="AV1" s="1" t="s">
        <v>17</v>
      </c>
      <c r="AW1" s="1" t="s">
        <v>33</v>
      </c>
      <c r="AX1" s="1" t="s">
        <v>17</v>
      </c>
      <c r="AY1" s="1" t="s">
        <v>34</v>
      </c>
      <c r="AZ1" s="1" t="s">
        <v>17</v>
      </c>
      <c r="BA1" s="1" t="s">
        <v>35</v>
      </c>
      <c r="BB1" s="1" t="s">
        <v>17</v>
      </c>
      <c r="BC1" s="1" t="s">
        <v>36</v>
      </c>
      <c r="BD1" s="1" t="s">
        <v>17</v>
      </c>
      <c r="BE1" s="1" t="s">
        <v>37</v>
      </c>
      <c r="BF1" s="1" t="s">
        <v>17</v>
      </c>
      <c r="BG1" s="1" t="s">
        <v>38</v>
      </c>
      <c r="BH1" s="1" t="s">
        <v>39</v>
      </c>
      <c r="BI1" s="1" t="s">
        <v>40</v>
      </c>
      <c r="BJ1" s="1" t="s">
        <v>41</v>
      </c>
      <c r="BK1" s="1" t="s">
        <v>42</v>
      </c>
      <c r="BL1" s="1" t="s">
        <v>43</v>
      </c>
      <c r="BM1" s="1" t="s">
        <v>44</v>
      </c>
      <c r="BN1" s="1" t="s">
        <v>45</v>
      </c>
      <c r="BO1" s="1" t="s">
        <v>46</v>
      </c>
      <c r="BP1" s="1" t="s">
        <v>47</v>
      </c>
      <c r="BQ1" s="1" t="s">
        <v>48</v>
      </c>
      <c r="BR1" s="1" t="s">
        <v>49</v>
      </c>
      <c r="BS1" s="1" t="s">
        <v>50</v>
      </c>
      <c r="BT1" s="1" t="s">
        <v>51</v>
      </c>
      <c r="BU1" s="1" t="s">
        <v>52</v>
      </c>
      <c r="BV1" s="1" t="s">
        <v>53</v>
      </c>
      <c r="BW1" s="1" t="s">
        <v>54</v>
      </c>
      <c r="BX1" s="1" t="s">
        <v>55</v>
      </c>
      <c r="BY1" s="1" t="s">
        <v>56</v>
      </c>
      <c r="BZ1" s="1" t="s">
        <v>57</v>
      </c>
      <c r="CA1" s="1" t="s">
        <v>58</v>
      </c>
      <c r="CB1" s="1" t="s">
        <v>59</v>
      </c>
      <c r="CC1" s="1" t="s">
        <v>60</v>
      </c>
      <c r="CD1" s="1" t="s">
        <v>61</v>
      </c>
      <c r="CE1" s="1" t="s">
        <v>62</v>
      </c>
      <c r="CF1" s="1" t="s">
        <v>63</v>
      </c>
      <c r="CG1" s="1" t="s">
        <v>64</v>
      </c>
      <c r="CH1" s="1" t="s">
        <v>65</v>
      </c>
      <c r="CI1" s="1" t="s">
        <v>66</v>
      </c>
      <c r="CJ1" s="1" t="s">
        <v>67</v>
      </c>
      <c r="CK1" s="1" t="s">
        <v>68</v>
      </c>
      <c r="CL1" s="1" t="s">
        <v>69</v>
      </c>
      <c r="CM1" s="1" t="s">
        <v>70</v>
      </c>
      <c r="CN1" s="1" t="s">
        <v>71</v>
      </c>
    </row>
    <row r="2" spans="1:92" x14ac:dyDescent="0.25">
      <c r="A2" t="s">
        <v>180</v>
      </c>
      <c r="B2" t="s">
        <v>181</v>
      </c>
      <c r="C2" t="s">
        <v>72</v>
      </c>
      <c r="E2" t="str">
        <f>"009940735148"</f>
        <v>009940735148</v>
      </c>
      <c r="F2" s="2">
        <v>44314</v>
      </c>
      <c r="G2">
        <v>202110</v>
      </c>
      <c r="H2" t="s">
        <v>73</v>
      </c>
      <c r="I2" t="s">
        <v>74</v>
      </c>
      <c r="J2" t="s">
        <v>182</v>
      </c>
      <c r="K2" t="s">
        <v>75</v>
      </c>
      <c r="L2" t="s">
        <v>96</v>
      </c>
      <c r="M2" t="s">
        <v>97</v>
      </c>
      <c r="N2" t="s">
        <v>183</v>
      </c>
      <c r="O2" t="s">
        <v>78</v>
      </c>
      <c r="P2" t="str">
        <f>"...                           "</f>
        <v xml:space="preserve">...                           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0</v>
      </c>
      <c r="AH2">
        <v>0</v>
      </c>
      <c r="AI2">
        <v>0</v>
      </c>
      <c r="AJ2">
        <v>0</v>
      </c>
      <c r="AK2">
        <v>9.84</v>
      </c>
      <c r="AL2">
        <v>0</v>
      </c>
      <c r="AM2">
        <v>0</v>
      </c>
      <c r="AN2">
        <v>0</v>
      </c>
      <c r="AO2">
        <v>0</v>
      </c>
      <c r="AP2">
        <v>0</v>
      </c>
      <c r="AQ2">
        <v>0</v>
      </c>
      <c r="AR2">
        <v>0</v>
      </c>
      <c r="AS2">
        <v>0</v>
      </c>
      <c r="AT2">
        <v>0</v>
      </c>
      <c r="AU2">
        <v>0</v>
      </c>
      <c r="AV2">
        <v>0</v>
      </c>
      <c r="AW2">
        <v>0</v>
      </c>
      <c r="AX2">
        <v>0</v>
      </c>
      <c r="AY2">
        <v>0</v>
      </c>
      <c r="AZ2">
        <v>0</v>
      </c>
      <c r="BA2">
        <v>0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1</v>
      </c>
      <c r="BI2">
        <v>1</v>
      </c>
      <c r="BJ2">
        <v>0.2</v>
      </c>
      <c r="BK2">
        <v>1</v>
      </c>
      <c r="BL2">
        <v>51.71</v>
      </c>
      <c r="BM2">
        <v>7.76</v>
      </c>
      <c r="BN2">
        <v>59.47</v>
      </c>
      <c r="BO2">
        <v>59.47</v>
      </c>
      <c r="BQ2" t="s">
        <v>184</v>
      </c>
      <c r="BR2" t="s">
        <v>185</v>
      </c>
      <c r="BS2" s="2">
        <v>44315</v>
      </c>
      <c r="BT2" s="3">
        <v>0.40138888888888885</v>
      </c>
      <c r="BU2" t="s">
        <v>186</v>
      </c>
      <c r="BV2" t="s">
        <v>93</v>
      </c>
      <c r="BY2">
        <v>1200</v>
      </c>
      <c r="BZ2" t="s">
        <v>82</v>
      </c>
      <c r="CA2" t="s">
        <v>100</v>
      </c>
      <c r="CC2" t="s">
        <v>97</v>
      </c>
      <c r="CD2">
        <v>8000</v>
      </c>
      <c r="CE2" t="s">
        <v>81</v>
      </c>
      <c r="CI2">
        <v>1</v>
      </c>
      <c r="CJ2">
        <v>1</v>
      </c>
      <c r="CK2">
        <v>21</v>
      </c>
      <c r="CL2" t="s">
        <v>80</v>
      </c>
    </row>
    <row r="3" spans="1:92" x14ac:dyDescent="0.25">
      <c r="A3" t="s">
        <v>180</v>
      </c>
      <c r="B3" t="s">
        <v>181</v>
      </c>
      <c r="C3" t="s">
        <v>72</v>
      </c>
      <c r="E3" t="str">
        <f>"080010101003"</f>
        <v>080010101003</v>
      </c>
      <c r="F3" s="2">
        <v>44314</v>
      </c>
      <c r="G3">
        <v>202110</v>
      </c>
      <c r="H3" t="s">
        <v>101</v>
      </c>
      <c r="I3" t="s">
        <v>102</v>
      </c>
      <c r="J3" t="s">
        <v>187</v>
      </c>
      <c r="K3" t="s">
        <v>75</v>
      </c>
      <c r="L3" t="s">
        <v>76</v>
      </c>
      <c r="M3" t="s">
        <v>77</v>
      </c>
      <c r="N3" t="s">
        <v>188</v>
      </c>
      <c r="O3" t="s">
        <v>78</v>
      </c>
      <c r="P3" t="str">
        <f>"-                             "</f>
        <v xml:space="preserve">-                             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  <c r="AG3">
        <v>0</v>
      </c>
      <c r="AH3">
        <v>0</v>
      </c>
      <c r="AI3">
        <v>0</v>
      </c>
      <c r="AJ3">
        <v>0</v>
      </c>
      <c r="AK3">
        <v>9.84</v>
      </c>
      <c r="AL3">
        <v>0</v>
      </c>
      <c r="AM3">
        <v>0</v>
      </c>
      <c r="AN3">
        <v>0</v>
      </c>
      <c r="AO3">
        <v>0</v>
      </c>
      <c r="AP3">
        <v>0</v>
      </c>
      <c r="AQ3">
        <v>0</v>
      </c>
      <c r="AR3">
        <v>0</v>
      </c>
      <c r="AS3">
        <v>0</v>
      </c>
      <c r="AT3">
        <v>0</v>
      </c>
      <c r="AU3">
        <v>0</v>
      </c>
      <c r="AV3">
        <v>0</v>
      </c>
      <c r="AW3">
        <v>0</v>
      </c>
      <c r="AX3">
        <v>0</v>
      </c>
      <c r="AY3">
        <v>0</v>
      </c>
      <c r="AZ3">
        <v>0</v>
      </c>
      <c r="BA3">
        <v>0</v>
      </c>
      <c r="BB3">
        <v>0</v>
      </c>
      <c r="BC3">
        <v>0</v>
      </c>
      <c r="BD3">
        <v>0</v>
      </c>
      <c r="BE3">
        <v>0</v>
      </c>
      <c r="BF3">
        <v>0</v>
      </c>
      <c r="BG3">
        <v>0</v>
      </c>
      <c r="BH3">
        <v>1</v>
      </c>
      <c r="BI3">
        <v>1</v>
      </c>
      <c r="BJ3">
        <v>0.2</v>
      </c>
      <c r="BK3">
        <v>1</v>
      </c>
      <c r="BL3">
        <v>51.71</v>
      </c>
      <c r="BM3">
        <v>7.76</v>
      </c>
      <c r="BN3">
        <v>59.47</v>
      </c>
      <c r="BO3">
        <v>59.47</v>
      </c>
      <c r="BP3" t="s">
        <v>79</v>
      </c>
      <c r="BQ3" t="s">
        <v>189</v>
      </c>
      <c r="BR3" t="s">
        <v>190</v>
      </c>
      <c r="BS3" s="2">
        <v>44315</v>
      </c>
      <c r="BT3" s="3">
        <v>0.40625</v>
      </c>
      <c r="BU3" t="s">
        <v>191</v>
      </c>
      <c r="BV3" t="s">
        <v>93</v>
      </c>
      <c r="BY3">
        <v>1200</v>
      </c>
      <c r="CA3" t="s">
        <v>127</v>
      </c>
      <c r="CC3" t="s">
        <v>77</v>
      </c>
      <c r="CD3">
        <v>2090</v>
      </c>
      <c r="CE3" t="s">
        <v>176</v>
      </c>
      <c r="CF3" s="2">
        <v>44315</v>
      </c>
      <c r="CI3">
        <v>1</v>
      </c>
      <c r="CJ3">
        <v>1</v>
      </c>
      <c r="CK3">
        <v>21</v>
      </c>
      <c r="CL3" t="s">
        <v>80</v>
      </c>
    </row>
    <row r="4" spans="1:92" x14ac:dyDescent="0.25">
      <c r="A4" t="s">
        <v>180</v>
      </c>
      <c r="B4" t="s">
        <v>181</v>
      </c>
      <c r="C4" t="s">
        <v>72</v>
      </c>
      <c r="E4" t="str">
        <f>"009940135289"</f>
        <v>009940135289</v>
      </c>
      <c r="F4" s="2">
        <v>44315</v>
      </c>
      <c r="G4">
        <v>202110</v>
      </c>
      <c r="H4" t="s">
        <v>106</v>
      </c>
      <c r="I4" t="s">
        <v>107</v>
      </c>
      <c r="J4" t="s">
        <v>178</v>
      </c>
      <c r="K4" t="s">
        <v>75</v>
      </c>
      <c r="L4" t="s">
        <v>121</v>
      </c>
      <c r="M4" t="s">
        <v>122</v>
      </c>
      <c r="N4" t="s">
        <v>178</v>
      </c>
      <c r="O4" t="s">
        <v>94</v>
      </c>
      <c r="P4" t="str">
        <f>"JNB2104290131                 "</f>
        <v xml:space="preserve">JNB2104290131                 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0</v>
      </c>
      <c r="AH4">
        <v>0</v>
      </c>
      <c r="AI4">
        <v>0</v>
      </c>
      <c r="AJ4">
        <v>0</v>
      </c>
      <c r="AK4">
        <v>18.45</v>
      </c>
      <c r="AL4">
        <v>0</v>
      </c>
      <c r="AM4">
        <v>0</v>
      </c>
      <c r="AN4">
        <v>0</v>
      </c>
      <c r="AO4">
        <v>0</v>
      </c>
      <c r="AP4">
        <v>0</v>
      </c>
      <c r="AQ4">
        <v>0</v>
      </c>
      <c r="AR4">
        <v>0</v>
      </c>
      <c r="AS4">
        <v>0</v>
      </c>
      <c r="AT4">
        <v>0</v>
      </c>
      <c r="AU4">
        <v>0</v>
      </c>
      <c r="AV4">
        <v>0</v>
      </c>
      <c r="AW4">
        <v>0</v>
      </c>
      <c r="AX4">
        <v>0</v>
      </c>
      <c r="AY4">
        <v>0</v>
      </c>
      <c r="AZ4">
        <v>0</v>
      </c>
      <c r="BA4">
        <v>0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1</v>
      </c>
      <c r="BI4">
        <v>1</v>
      </c>
      <c r="BJ4">
        <v>0.2</v>
      </c>
      <c r="BK4">
        <v>1</v>
      </c>
      <c r="BL4">
        <v>96.95</v>
      </c>
      <c r="BM4">
        <v>14.54</v>
      </c>
      <c r="BN4">
        <v>111.49</v>
      </c>
      <c r="BO4">
        <v>111.49</v>
      </c>
      <c r="BQ4" t="s">
        <v>192</v>
      </c>
      <c r="BR4" t="s">
        <v>193</v>
      </c>
      <c r="BS4" t="s">
        <v>79</v>
      </c>
      <c r="BY4">
        <v>1200</v>
      </c>
      <c r="BZ4" t="s">
        <v>138</v>
      </c>
      <c r="CC4" t="s">
        <v>122</v>
      </c>
      <c r="CD4">
        <v>4300</v>
      </c>
      <c r="CE4" t="s">
        <v>81</v>
      </c>
      <c r="CI4">
        <v>1</v>
      </c>
      <c r="CJ4" t="s">
        <v>79</v>
      </c>
      <c r="CK4">
        <v>31</v>
      </c>
      <c r="CL4" t="s">
        <v>80</v>
      </c>
    </row>
    <row r="5" spans="1:92" x14ac:dyDescent="0.25">
      <c r="A5" t="s">
        <v>180</v>
      </c>
      <c r="B5" t="s">
        <v>181</v>
      </c>
      <c r="C5" t="s">
        <v>72</v>
      </c>
      <c r="E5" t="str">
        <f>"009940912257"</f>
        <v>009940912257</v>
      </c>
      <c r="F5" s="2">
        <v>44315</v>
      </c>
      <c r="G5">
        <v>202110</v>
      </c>
      <c r="H5" t="s">
        <v>89</v>
      </c>
      <c r="I5" t="s">
        <v>90</v>
      </c>
      <c r="J5" t="s">
        <v>194</v>
      </c>
      <c r="K5" t="s">
        <v>75</v>
      </c>
      <c r="L5" t="s">
        <v>96</v>
      </c>
      <c r="M5" t="s">
        <v>97</v>
      </c>
      <c r="N5" t="s">
        <v>195</v>
      </c>
      <c r="O5" t="s">
        <v>78</v>
      </c>
      <c r="P5" t="str">
        <f>"11912270 FM                   "</f>
        <v xml:space="preserve">11912270 FM                   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  <c r="Z5">
        <v>0</v>
      </c>
      <c r="AA5">
        <v>0</v>
      </c>
      <c r="AB5">
        <v>0</v>
      </c>
      <c r="AC5">
        <v>0</v>
      </c>
      <c r="AD5">
        <v>0</v>
      </c>
      <c r="AE5">
        <v>0</v>
      </c>
      <c r="AF5">
        <v>0</v>
      </c>
      <c r="AG5">
        <v>0</v>
      </c>
      <c r="AH5">
        <v>0</v>
      </c>
      <c r="AI5">
        <v>0</v>
      </c>
      <c r="AJ5">
        <v>0</v>
      </c>
      <c r="AK5">
        <v>9.84</v>
      </c>
      <c r="AL5">
        <v>0</v>
      </c>
      <c r="AM5">
        <v>0</v>
      </c>
      <c r="AN5">
        <v>0</v>
      </c>
      <c r="AO5">
        <v>0</v>
      </c>
      <c r="AP5">
        <v>0</v>
      </c>
      <c r="AQ5">
        <v>0</v>
      </c>
      <c r="AR5">
        <v>0</v>
      </c>
      <c r="AS5">
        <v>0</v>
      </c>
      <c r="AT5">
        <v>0</v>
      </c>
      <c r="AU5">
        <v>0</v>
      </c>
      <c r="AV5">
        <v>0</v>
      </c>
      <c r="AW5">
        <v>0</v>
      </c>
      <c r="AX5">
        <v>0</v>
      </c>
      <c r="AY5">
        <v>0</v>
      </c>
      <c r="AZ5">
        <v>0</v>
      </c>
      <c r="BA5">
        <v>0</v>
      </c>
      <c r="BB5">
        <v>0</v>
      </c>
      <c r="BC5">
        <v>0</v>
      </c>
      <c r="BD5">
        <v>0</v>
      </c>
      <c r="BE5">
        <v>0</v>
      </c>
      <c r="BF5">
        <v>0</v>
      </c>
      <c r="BG5">
        <v>0</v>
      </c>
      <c r="BH5">
        <v>1</v>
      </c>
      <c r="BI5">
        <v>1</v>
      </c>
      <c r="BJ5">
        <v>0.2</v>
      </c>
      <c r="BK5">
        <v>1</v>
      </c>
      <c r="BL5">
        <v>51.71</v>
      </c>
      <c r="BM5">
        <v>7.76</v>
      </c>
      <c r="BN5">
        <v>59.47</v>
      </c>
      <c r="BO5">
        <v>59.47</v>
      </c>
      <c r="BQ5" t="s">
        <v>196</v>
      </c>
      <c r="BR5" t="s">
        <v>197</v>
      </c>
      <c r="BS5" t="s">
        <v>79</v>
      </c>
      <c r="BY5">
        <v>1200</v>
      </c>
      <c r="BZ5" t="s">
        <v>82</v>
      </c>
      <c r="CC5" t="s">
        <v>97</v>
      </c>
      <c r="CD5">
        <v>8000</v>
      </c>
      <c r="CE5" t="s">
        <v>81</v>
      </c>
      <c r="CI5">
        <v>1</v>
      </c>
      <c r="CJ5" t="s">
        <v>79</v>
      </c>
      <c r="CK5">
        <v>21</v>
      </c>
      <c r="CL5" t="s">
        <v>80</v>
      </c>
    </row>
    <row r="6" spans="1:92" x14ac:dyDescent="0.25">
      <c r="A6" t="s">
        <v>180</v>
      </c>
      <c r="B6" t="s">
        <v>181</v>
      </c>
      <c r="C6" t="s">
        <v>72</v>
      </c>
      <c r="E6" t="str">
        <f>"009940041005"</f>
        <v>009940041005</v>
      </c>
      <c r="F6" s="2">
        <v>44315</v>
      </c>
      <c r="G6">
        <v>202110</v>
      </c>
      <c r="H6" t="s">
        <v>151</v>
      </c>
      <c r="I6" t="s">
        <v>152</v>
      </c>
      <c r="J6" t="s">
        <v>198</v>
      </c>
      <c r="K6" t="s">
        <v>75</v>
      </c>
      <c r="L6" t="s">
        <v>73</v>
      </c>
      <c r="M6" t="s">
        <v>74</v>
      </c>
      <c r="N6" t="s">
        <v>199</v>
      </c>
      <c r="O6" t="s">
        <v>109</v>
      </c>
      <c r="P6" t="str">
        <f>"....                          "</f>
        <v xml:space="preserve">....                          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  <c r="AC6">
        <v>0</v>
      </c>
      <c r="AD6">
        <v>0</v>
      </c>
      <c r="AE6">
        <v>0</v>
      </c>
      <c r="AF6">
        <v>0</v>
      </c>
      <c r="AG6">
        <v>0</v>
      </c>
      <c r="AH6">
        <v>0</v>
      </c>
      <c r="AI6">
        <v>0</v>
      </c>
      <c r="AJ6">
        <v>0</v>
      </c>
      <c r="AK6">
        <v>18.45</v>
      </c>
      <c r="AL6">
        <v>0</v>
      </c>
      <c r="AM6">
        <v>0</v>
      </c>
      <c r="AN6">
        <v>0</v>
      </c>
      <c r="AO6">
        <v>0</v>
      </c>
      <c r="AP6">
        <v>0</v>
      </c>
      <c r="AQ6">
        <v>0</v>
      </c>
      <c r="AR6">
        <v>0</v>
      </c>
      <c r="AS6">
        <v>0</v>
      </c>
      <c r="AT6">
        <v>0</v>
      </c>
      <c r="AU6">
        <v>0</v>
      </c>
      <c r="AV6">
        <v>0</v>
      </c>
      <c r="AW6">
        <v>0</v>
      </c>
      <c r="AX6">
        <v>0</v>
      </c>
      <c r="AY6">
        <v>0</v>
      </c>
      <c r="AZ6">
        <v>0</v>
      </c>
      <c r="BA6">
        <v>0</v>
      </c>
      <c r="BB6">
        <v>0</v>
      </c>
      <c r="BC6">
        <v>0</v>
      </c>
      <c r="BD6">
        <v>0</v>
      </c>
      <c r="BE6">
        <v>0</v>
      </c>
      <c r="BF6">
        <v>0</v>
      </c>
      <c r="BG6">
        <v>0</v>
      </c>
      <c r="BH6">
        <v>1</v>
      </c>
      <c r="BI6">
        <v>1</v>
      </c>
      <c r="BJ6">
        <v>0.2</v>
      </c>
      <c r="BK6">
        <v>1</v>
      </c>
      <c r="BL6">
        <v>101.95</v>
      </c>
      <c r="BM6">
        <v>15.29</v>
      </c>
      <c r="BN6">
        <v>117.24</v>
      </c>
      <c r="BO6">
        <v>117.24</v>
      </c>
      <c r="BQ6" t="s">
        <v>200</v>
      </c>
      <c r="BR6" t="s">
        <v>201</v>
      </c>
      <c r="BS6" s="2">
        <v>44316</v>
      </c>
      <c r="BT6" s="3">
        <v>0.33611111111111108</v>
      </c>
      <c r="BU6" t="s">
        <v>202</v>
      </c>
      <c r="BY6">
        <v>1200</v>
      </c>
      <c r="CA6" t="s">
        <v>104</v>
      </c>
      <c r="CC6" t="s">
        <v>74</v>
      </c>
      <c r="CD6">
        <v>1600</v>
      </c>
      <c r="CE6" t="s">
        <v>81</v>
      </c>
      <c r="CI6">
        <v>1</v>
      </c>
      <c r="CJ6">
        <v>1</v>
      </c>
      <c r="CK6" t="s">
        <v>147</v>
      </c>
      <c r="CL6" t="s">
        <v>80</v>
      </c>
    </row>
    <row r="7" spans="1:92" x14ac:dyDescent="0.25">
      <c r="A7" t="s">
        <v>180</v>
      </c>
      <c r="B7" t="s">
        <v>181</v>
      </c>
      <c r="C7" t="s">
        <v>72</v>
      </c>
      <c r="E7" t="str">
        <f>"009940041004"</f>
        <v>009940041004</v>
      </c>
      <c r="F7" s="2">
        <v>44294</v>
      </c>
      <c r="G7">
        <v>202110</v>
      </c>
      <c r="H7" t="s">
        <v>161</v>
      </c>
      <c r="I7" t="s">
        <v>162</v>
      </c>
      <c r="J7" t="s">
        <v>198</v>
      </c>
      <c r="K7" t="s">
        <v>75</v>
      </c>
      <c r="L7" t="s">
        <v>76</v>
      </c>
      <c r="M7" t="s">
        <v>77</v>
      </c>
      <c r="N7" t="s">
        <v>203</v>
      </c>
      <c r="O7" t="s">
        <v>109</v>
      </c>
      <c r="P7" t="str">
        <f>"....                          "</f>
        <v xml:space="preserve">....                          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>
        <v>0</v>
      </c>
      <c r="AB7">
        <v>0</v>
      </c>
      <c r="AC7">
        <v>0</v>
      </c>
      <c r="AD7">
        <v>0</v>
      </c>
      <c r="AE7">
        <v>0</v>
      </c>
      <c r="AF7">
        <v>0</v>
      </c>
      <c r="AG7">
        <v>0</v>
      </c>
      <c r="AH7">
        <v>0</v>
      </c>
      <c r="AI7">
        <v>0</v>
      </c>
      <c r="AJ7">
        <v>0</v>
      </c>
      <c r="AK7">
        <v>18.45</v>
      </c>
      <c r="AL7">
        <v>0</v>
      </c>
      <c r="AM7">
        <v>0</v>
      </c>
      <c r="AN7">
        <v>0</v>
      </c>
      <c r="AO7">
        <v>0</v>
      </c>
      <c r="AP7">
        <v>0</v>
      </c>
      <c r="AQ7">
        <v>0</v>
      </c>
      <c r="AR7">
        <v>0</v>
      </c>
      <c r="AS7">
        <v>0</v>
      </c>
      <c r="AT7">
        <v>0</v>
      </c>
      <c r="AU7">
        <v>0</v>
      </c>
      <c r="AV7">
        <v>0</v>
      </c>
      <c r="AW7">
        <v>0</v>
      </c>
      <c r="AX7">
        <v>0</v>
      </c>
      <c r="AY7">
        <v>0</v>
      </c>
      <c r="AZ7">
        <v>0</v>
      </c>
      <c r="BA7">
        <v>0</v>
      </c>
      <c r="BB7">
        <v>0</v>
      </c>
      <c r="BC7">
        <v>0</v>
      </c>
      <c r="BD7">
        <v>0</v>
      </c>
      <c r="BE7">
        <v>0</v>
      </c>
      <c r="BF7">
        <v>0</v>
      </c>
      <c r="BG7">
        <v>0</v>
      </c>
      <c r="BH7">
        <v>1</v>
      </c>
      <c r="BI7">
        <v>1</v>
      </c>
      <c r="BJ7">
        <v>0.2</v>
      </c>
      <c r="BK7">
        <v>1</v>
      </c>
      <c r="BL7">
        <v>101.95</v>
      </c>
      <c r="BM7">
        <v>15.29</v>
      </c>
      <c r="BN7">
        <v>117.24</v>
      </c>
      <c r="BO7">
        <v>117.24</v>
      </c>
      <c r="BQ7" t="s">
        <v>204</v>
      </c>
      <c r="BR7" t="s">
        <v>201</v>
      </c>
      <c r="BS7" s="2">
        <v>44295</v>
      </c>
      <c r="BT7" s="3">
        <v>0.33333333333333331</v>
      </c>
      <c r="BU7" t="s">
        <v>205</v>
      </c>
      <c r="BV7" t="s">
        <v>93</v>
      </c>
      <c r="BY7">
        <v>1200</v>
      </c>
      <c r="CA7" t="s">
        <v>104</v>
      </c>
      <c r="CC7" t="s">
        <v>77</v>
      </c>
      <c r="CD7">
        <v>2000</v>
      </c>
      <c r="CE7" t="s">
        <v>81</v>
      </c>
      <c r="CF7" s="2">
        <v>44295</v>
      </c>
      <c r="CI7">
        <v>1</v>
      </c>
      <c r="CJ7">
        <v>1</v>
      </c>
      <c r="CK7" t="s">
        <v>147</v>
      </c>
      <c r="CL7" t="s">
        <v>80</v>
      </c>
    </row>
    <row r="8" spans="1:92" x14ac:dyDescent="0.25">
      <c r="A8" t="s">
        <v>180</v>
      </c>
      <c r="B8" t="s">
        <v>181</v>
      </c>
      <c r="C8" t="s">
        <v>72</v>
      </c>
      <c r="E8" t="str">
        <f>"009940203982"</f>
        <v>009940203982</v>
      </c>
      <c r="F8" s="2">
        <v>44294</v>
      </c>
      <c r="G8">
        <v>202110</v>
      </c>
      <c r="H8" t="s">
        <v>89</v>
      </c>
      <c r="I8" t="s">
        <v>90</v>
      </c>
      <c r="J8" t="s">
        <v>178</v>
      </c>
      <c r="K8" t="s">
        <v>75</v>
      </c>
      <c r="L8" t="s">
        <v>106</v>
      </c>
      <c r="M8" t="s">
        <v>107</v>
      </c>
      <c r="N8" t="s">
        <v>206</v>
      </c>
      <c r="O8" t="s">
        <v>109</v>
      </c>
      <c r="P8" t="str">
        <f>"...........                   "</f>
        <v xml:space="preserve">...........                   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  <c r="Z8">
        <v>0</v>
      </c>
      <c r="AA8">
        <v>0</v>
      </c>
      <c r="AB8">
        <v>0</v>
      </c>
      <c r="AC8">
        <v>0</v>
      </c>
      <c r="AD8">
        <v>0</v>
      </c>
      <c r="AE8">
        <v>0</v>
      </c>
      <c r="AF8">
        <v>0</v>
      </c>
      <c r="AG8">
        <v>0</v>
      </c>
      <c r="AH8">
        <v>0</v>
      </c>
      <c r="AI8">
        <v>0</v>
      </c>
      <c r="AJ8">
        <v>0</v>
      </c>
      <c r="AK8">
        <v>38.25</v>
      </c>
      <c r="AL8">
        <v>0</v>
      </c>
      <c r="AM8">
        <v>0</v>
      </c>
      <c r="AN8">
        <v>0</v>
      </c>
      <c r="AO8">
        <v>0</v>
      </c>
      <c r="AP8">
        <v>0</v>
      </c>
      <c r="AQ8">
        <v>0</v>
      </c>
      <c r="AR8">
        <v>0</v>
      </c>
      <c r="AS8">
        <v>0</v>
      </c>
      <c r="AT8">
        <v>0</v>
      </c>
      <c r="AU8">
        <v>0</v>
      </c>
      <c r="AV8">
        <v>0</v>
      </c>
      <c r="AW8">
        <v>0</v>
      </c>
      <c r="AX8">
        <v>0</v>
      </c>
      <c r="AY8">
        <v>0</v>
      </c>
      <c r="AZ8">
        <v>0</v>
      </c>
      <c r="BA8">
        <v>0</v>
      </c>
      <c r="BB8">
        <v>0</v>
      </c>
      <c r="BC8">
        <v>0</v>
      </c>
      <c r="BD8">
        <v>0</v>
      </c>
      <c r="BE8">
        <v>0</v>
      </c>
      <c r="BF8">
        <v>0</v>
      </c>
      <c r="BG8">
        <v>0</v>
      </c>
      <c r="BH8">
        <v>2</v>
      </c>
      <c r="BI8">
        <v>20</v>
      </c>
      <c r="BJ8">
        <v>35.200000000000003</v>
      </c>
      <c r="BK8">
        <v>36</v>
      </c>
      <c r="BL8">
        <v>206.03</v>
      </c>
      <c r="BM8">
        <v>30.9</v>
      </c>
      <c r="BN8">
        <v>236.93</v>
      </c>
      <c r="BO8">
        <v>236.93</v>
      </c>
      <c r="BQ8" t="s">
        <v>207</v>
      </c>
      <c r="BR8" t="s">
        <v>175</v>
      </c>
      <c r="BS8" s="2">
        <v>44298</v>
      </c>
      <c r="BT8" s="3">
        <v>0.52569444444444446</v>
      </c>
      <c r="BU8" t="s">
        <v>208</v>
      </c>
      <c r="BV8" t="s">
        <v>93</v>
      </c>
      <c r="BY8">
        <v>88000</v>
      </c>
      <c r="CA8" t="s">
        <v>209</v>
      </c>
      <c r="CC8" t="s">
        <v>107</v>
      </c>
      <c r="CD8">
        <v>1682</v>
      </c>
      <c r="CE8" t="s">
        <v>81</v>
      </c>
      <c r="CF8" s="2">
        <v>44298</v>
      </c>
      <c r="CI8">
        <v>2</v>
      </c>
      <c r="CJ8">
        <v>2</v>
      </c>
      <c r="CK8" t="s">
        <v>130</v>
      </c>
      <c r="CL8" t="s">
        <v>80</v>
      </c>
    </row>
    <row r="9" spans="1:92" x14ac:dyDescent="0.25">
      <c r="A9" t="s">
        <v>180</v>
      </c>
      <c r="B9" t="s">
        <v>181</v>
      </c>
      <c r="C9" t="s">
        <v>72</v>
      </c>
      <c r="E9" t="str">
        <f>"009939486969"</f>
        <v>009939486969</v>
      </c>
      <c r="F9" s="2">
        <v>44292</v>
      </c>
      <c r="G9">
        <v>202110</v>
      </c>
      <c r="H9" t="s">
        <v>73</v>
      </c>
      <c r="I9" t="s">
        <v>74</v>
      </c>
      <c r="J9" t="s">
        <v>182</v>
      </c>
      <c r="K9" t="s">
        <v>75</v>
      </c>
      <c r="L9" t="s">
        <v>129</v>
      </c>
      <c r="M9" t="s">
        <v>97</v>
      </c>
      <c r="N9" t="s">
        <v>210</v>
      </c>
      <c r="O9" t="s">
        <v>109</v>
      </c>
      <c r="P9" t="str">
        <f>"...                           "</f>
        <v xml:space="preserve">...                           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Z9">
        <v>0</v>
      </c>
      <c r="AA9">
        <v>0</v>
      </c>
      <c r="AB9">
        <v>0</v>
      </c>
      <c r="AC9">
        <v>0</v>
      </c>
      <c r="AD9">
        <v>0</v>
      </c>
      <c r="AE9">
        <v>0</v>
      </c>
      <c r="AF9">
        <v>0</v>
      </c>
      <c r="AG9">
        <v>0</v>
      </c>
      <c r="AH9">
        <v>0</v>
      </c>
      <c r="AI9">
        <v>0</v>
      </c>
      <c r="AJ9">
        <v>0</v>
      </c>
      <c r="AK9">
        <v>16.71</v>
      </c>
      <c r="AL9">
        <v>0</v>
      </c>
      <c r="AM9">
        <v>0</v>
      </c>
      <c r="AN9">
        <v>0</v>
      </c>
      <c r="AO9">
        <v>0</v>
      </c>
      <c r="AP9">
        <v>0</v>
      </c>
      <c r="AQ9">
        <v>0</v>
      </c>
      <c r="AR9">
        <v>0</v>
      </c>
      <c r="AS9">
        <v>0</v>
      </c>
      <c r="AT9">
        <v>0</v>
      </c>
      <c r="AU9">
        <v>0</v>
      </c>
      <c r="AV9">
        <v>0</v>
      </c>
      <c r="AW9">
        <v>0</v>
      </c>
      <c r="AX9">
        <v>0</v>
      </c>
      <c r="AY9">
        <v>0</v>
      </c>
      <c r="AZ9">
        <v>0</v>
      </c>
      <c r="BA9">
        <v>0</v>
      </c>
      <c r="BB9">
        <v>0</v>
      </c>
      <c r="BC9">
        <v>0</v>
      </c>
      <c r="BD9">
        <v>0</v>
      </c>
      <c r="BE9">
        <v>0</v>
      </c>
      <c r="BF9">
        <v>0</v>
      </c>
      <c r="BG9">
        <v>0</v>
      </c>
      <c r="BH9">
        <v>1</v>
      </c>
      <c r="BI9">
        <v>1.9</v>
      </c>
      <c r="BJ9">
        <v>8.5</v>
      </c>
      <c r="BK9">
        <v>9</v>
      </c>
      <c r="BL9">
        <v>107.42</v>
      </c>
      <c r="BM9">
        <v>16.11</v>
      </c>
      <c r="BN9">
        <v>123.53</v>
      </c>
      <c r="BO9">
        <v>123.53</v>
      </c>
      <c r="BQ9" t="s">
        <v>211</v>
      </c>
      <c r="BR9" t="s">
        <v>185</v>
      </c>
      <c r="BS9" s="2">
        <v>44294</v>
      </c>
      <c r="BT9" s="3">
        <v>0.4284722222222222</v>
      </c>
      <c r="BU9" t="s">
        <v>212</v>
      </c>
      <c r="BV9" t="s">
        <v>93</v>
      </c>
      <c r="BY9">
        <v>42269.47</v>
      </c>
      <c r="CA9" t="s">
        <v>100</v>
      </c>
      <c r="CC9" t="s">
        <v>97</v>
      </c>
      <c r="CD9">
        <v>7480</v>
      </c>
      <c r="CE9" t="s">
        <v>81</v>
      </c>
      <c r="CF9" s="2">
        <v>44295</v>
      </c>
      <c r="CI9">
        <v>2</v>
      </c>
      <c r="CJ9">
        <v>2</v>
      </c>
      <c r="CK9" t="s">
        <v>130</v>
      </c>
      <c r="CL9" t="s">
        <v>80</v>
      </c>
    </row>
    <row r="10" spans="1:92" x14ac:dyDescent="0.25">
      <c r="A10" t="s">
        <v>180</v>
      </c>
      <c r="B10" t="s">
        <v>181</v>
      </c>
      <c r="C10" t="s">
        <v>72</v>
      </c>
      <c r="E10" t="str">
        <f>"009939458881"</f>
        <v>009939458881</v>
      </c>
      <c r="F10" s="2">
        <v>44287</v>
      </c>
      <c r="G10">
        <v>202110</v>
      </c>
      <c r="H10" t="s">
        <v>89</v>
      </c>
      <c r="I10" t="s">
        <v>90</v>
      </c>
      <c r="J10" t="s">
        <v>194</v>
      </c>
      <c r="K10" t="s">
        <v>75</v>
      </c>
      <c r="L10" t="s">
        <v>96</v>
      </c>
      <c r="M10" t="s">
        <v>97</v>
      </c>
      <c r="N10" t="s">
        <v>213</v>
      </c>
      <c r="O10" t="s">
        <v>78</v>
      </c>
      <c r="P10" t="str">
        <f>"11912270 FM                   "</f>
        <v xml:space="preserve">11912270 FM                   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  <c r="AB10">
        <v>0</v>
      </c>
      <c r="AC10">
        <v>0</v>
      </c>
      <c r="AD10">
        <v>0</v>
      </c>
      <c r="AE10">
        <v>0</v>
      </c>
      <c r="AF10">
        <v>0</v>
      </c>
      <c r="AG10">
        <v>0</v>
      </c>
      <c r="AH10">
        <v>0</v>
      </c>
      <c r="AI10">
        <v>0</v>
      </c>
      <c r="AJ10">
        <v>0</v>
      </c>
      <c r="AK10">
        <v>8.16</v>
      </c>
      <c r="AL10">
        <v>0</v>
      </c>
      <c r="AM10">
        <v>0</v>
      </c>
      <c r="AN10">
        <v>0</v>
      </c>
      <c r="AO10">
        <v>0</v>
      </c>
      <c r="AP10">
        <v>0</v>
      </c>
      <c r="AQ10">
        <v>0</v>
      </c>
      <c r="AR10">
        <v>0</v>
      </c>
      <c r="AS10">
        <v>0</v>
      </c>
      <c r="AT10">
        <v>0</v>
      </c>
      <c r="AU10">
        <v>0</v>
      </c>
      <c r="AV10">
        <v>0</v>
      </c>
      <c r="AW10">
        <v>0</v>
      </c>
      <c r="AX10">
        <v>0</v>
      </c>
      <c r="AY10">
        <v>0</v>
      </c>
      <c r="AZ10">
        <v>0</v>
      </c>
      <c r="BA10">
        <v>0</v>
      </c>
      <c r="BB10">
        <v>0</v>
      </c>
      <c r="BC10">
        <v>0</v>
      </c>
      <c r="BD10">
        <v>0</v>
      </c>
      <c r="BE10">
        <v>0</v>
      </c>
      <c r="BF10">
        <v>0</v>
      </c>
      <c r="BG10">
        <v>0</v>
      </c>
      <c r="BH10">
        <v>1</v>
      </c>
      <c r="BI10">
        <v>1</v>
      </c>
      <c r="BJ10">
        <v>0.2</v>
      </c>
      <c r="BK10">
        <v>1</v>
      </c>
      <c r="BL10">
        <v>50.03</v>
      </c>
      <c r="BM10">
        <v>7.5</v>
      </c>
      <c r="BN10">
        <v>57.53</v>
      </c>
      <c r="BO10">
        <v>57.53</v>
      </c>
      <c r="BP10">
        <v>9940910347</v>
      </c>
      <c r="BQ10" t="s">
        <v>214</v>
      </c>
      <c r="BR10" t="s">
        <v>215</v>
      </c>
      <c r="BS10" s="2">
        <v>44292</v>
      </c>
      <c r="BT10" s="3">
        <v>0.4375</v>
      </c>
      <c r="BU10" t="s">
        <v>216</v>
      </c>
      <c r="BV10" t="s">
        <v>93</v>
      </c>
      <c r="BY10">
        <v>1200</v>
      </c>
      <c r="BZ10" t="s">
        <v>82</v>
      </c>
      <c r="CA10" t="s">
        <v>100</v>
      </c>
      <c r="CC10" t="s">
        <v>97</v>
      </c>
      <c r="CD10">
        <v>8000</v>
      </c>
      <c r="CE10" t="s">
        <v>81</v>
      </c>
      <c r="CF10" s="2">
        <v>44293</v>
      </c>
      <c r="CI10">
        <v>1</v>
      </c>
      <c r="CJ10">
        <v>3</v>
      </c>
      <c r="CK10">
        <v>21</v>
      </c>
      <c r="CL10" t="s">
        <v>80</v>
      </c>
    </row>
    <row r="11" spans="1:92" x14ac:dyDescent="0.25">
      <c r="A11" t="s">
        <v>180</v>
      </c>
      <c r="B11" t="s">
        <v>181</v>
      </c>
      <c r="C11" t="s">
        <v>72</v>
      </c>
      <c r="E11" t="str">
        <f>"009940857266"</f>
        <v>009940857266</v>
      </c>
      <c r="F11" s="2">
        <v>44287</v>
      </c>
      <c r="G11">
        <v>202110</v>
      </c>
      <c r="H11" t="s">
        <v>106</v>
      </c>
      <c r="I11" t="s">
        <v>107</v>
      </c>
      <c r="J11" t="s">
        <v>206</v>
      </c>
      <c r="K11" t="s">
        <v>75</v>
      </c>
      <c r="L11" t="s">
        <v>89</v>
      </c>
      <c r="M11" t="s">
        <v>90</v>
      </c>
      <c r="N11" t="s">
        <v>217</v>
      </c>
      <c r="O11" t="s">
        <v>78</v>
      </c>
      <c r="P11" t="str">
        <f>"NA                            "</f>
        <v xml:space="preserve">NA                            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>
        <v>0</v>
      </c>
      <c r="AA11">
        <v>0</v>
      </c>
      <c r="AB11">
        <v>0</v>
      </c>
      <c r="AC11">
        <v>0</v>
      </c>
      <c r="AD11">
        <v>0</v>
      </c>
      <c r="AE11">
        <v>0</v>
      </c>
      <c r="AF11">
        <v>0</v>
      </c>
      <c r="AG11">
        <v>0</v>
      </c>
      <c r="AH11">
        <v>0</v>
      </c>
      <c r="AI11">
        <v>0</v>
      </c>
      <c r="AJ11">
        <v>0</v>
      </c>
      <c r="AK11">
        <v>75.47</v>
      </c>
      <c r="AL11">
        <v>0</v>
      </c>
      <c r="AM11">
        <v>0</v>
      </c>
      <c r="AN11">
        <v>0</v>
      </c>
      <c r="AO11">
        <v>0</v>
      </c>
      <c r="AP11">
        <v>0</v>
      </c>
      <c r="AQ11">
        <v>0</v>
      </c>
      <c r="AR11">
        <v>0</v>
      </c>
      <c r="AS11">
        <v>0</v>
      </c>
      <c r="AT11">
        <v>0</v>
      </c>
      <c r="AU11">
        <v>0</v>
      </c>
      <c r="AV11">
        <v>0</v>
      </c>
      <c r="AW11">
        <v>0</v>
      </c>
      <c r="AX11">
        <v>0</v>
      </c>
      <c r="AY11">
        <v>0</v>
      </c>
      <c r="AZ11">
        <v>0</v>
      </c>
      <c r="BA11">
        <v>0</v>
      </c>
      <c r="BB11">
        <v>0</v>
      </c>
      <c r="BC11">
        <v>0</v>
      </c>
      <c r="BD11">
        <v>0</v>
      </c>
      <c r="BE11">
        <v>0</v>
      </c>
      <c r="BF11">
        <v>0</v>
      </c>
      <c r="BG11">
        <v>0</v>
      </c>
      <c r="BH11">
        <v>1</v>
      </c>
      <c r="BI11">
        <v>14.7</v>
      </c>
      <c r="BJ11">
        <v>18.2</v>
      </c>
      <c r="BK11">
        <v>18.5</v>
      </c>
      <c r="BL11">
        <v>462.52</v>
      </c>
      <c r="BM11">
        <v>69.38</v>
      </c>
      <c r="BN11">
        <v>531.9</v>
      </c>
      <c r="BO11">
        <v>531.9</v>
      </c>
      <c r="BQ11" t="s">
        <v>175</v>
      </c>
      <c r="BR11" t="s">
        <v>218</v>
      </c>
      <c r="BS11" s="2">
        <v>44292</v>
      </c>
      <c r="BT11" s="3">
        <v>0.3520833333333333</v>
      </c>
      <c r="BU11" t="s">
        <v>219</v>
      </c>
      <c r="BV11" t="s">
        <v>93</v>
      </c>
      <c r="BY11">
        <v>91034.97</v>
      </c>
      <c r="BZ11" t="s">
        <v>82</v>
      </c>
      <c r="CA11" t="s">
        <v>120</v>
      </c>
      <c r="CC11" t="s">
        <v>90</v>
      </c>
      <c r="CD11">
        <v>6001</v>
      </c>
      <c r="CE11" t="s">
        <v>81</v>
      </c>
      <c r="CF11" s="2">
        <v>44292</v>
      </c>
      <c r="CI11">
        <v>1</v>
      </c>
      <c r="CJ11">
        <v>3</v>
      </c>
      <c r="CK11">
        <v>21</v>
      </c>
      <c r="CL11" t="s">
        <v>80</v>
      </c>
    </row>
    <row r="12" spans="1:92" x14ac:dyDescent="0.25">
      <c r="A12" t="s">
        <v>180</v>
      </c>
      <c r="B12" t="s">
        <v>181</v>
      </c>
      <c r="C12" t="s">
        <v>72</v>
      </c>
      <c r="E12" t="str">
        <f>"009940648440"</f>
        <v>009940648440</v>
      </c>
      <c r="F12" s="2">
        <v>44292</v>
      </c>
      <c r="G12">
        <v>202110</v>
      </c>
      <c r="H12" t="s">
        <v>96</v>
      </c>
      <c r="I12" t="s">
        <v>97</v>
      </c>
      <c r="J12" t="s">
        <v>194</v>
      </c>
      <c r="K12" t="s">
        <v>75</v>
      </c>
      <c r="L12" t="s">
        <v>89</v>
      </c>
      <c r="M12" t="s">
        <v>90</v>
      </c>
      <c r="N12" t="s">
        <v>220</v>
      </c>
      <c r="O12" t="s">
        <v>94</v>
      </c>
      <c r="P12" t="str">
        <f>"11942270FM                    "</f>
        <v xml:space="preserve">11942270FM                    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0</v>
      </c>
      <c r="AA12">
        <v>0</v>
      </c>
      <c r="AB12">
        <v>0</v>
      </c>
      <c r="AC12">
        <v>0</v>
      </c>
      <c r="AD12">
        <v>0</v>
      </c>
      <c r="AE12">
        <v>0</v>
      </c>
      <c r="AF12">
        <v>0</v>
      </c>
      <c r="AG12">
        <v>0</v>
      </c>
      <c r="AH12">
        <v>0</v>
      </c>
      <c r="AI12">
        <v>0</v>
      </c>
      <c r="AJ12">
        <v>0</v>
      </c>
      <c r="AK12">
        <v>15.31</v>
      </c>
      <c r="AL12">
        <v>0</v>
      </c>
      <c r="AM12">
        <v>0</v>
      </c>
      <c r="AN12">
        <v>0</v>
      </c>
      <c r="AO12">
        <v>0</v>
      </c>
      <c r="AP12">
        <v>0</v>
      </c>
      <c r="AQ12">
        <v>0</v>
      </c>
      <c r="AR12">
        <v>0</v>
      </c>
      <c r="AS12">
        <v>0</v>
      </c>
      <c r="AT12">
        <v>0</v>
      </c>
      <c r="AU12">
        <v>0</v>
      </c>
      <c r="AV12">
        <v>0</v>
      </c>
      <c r="AW12">
        <v>0</v>
      </c>
      <c r="AX12">
        <v>0</v>
      </c>
      <c r="AY12">
        <v>0</v>
      </c>
      <c r="AZ12">
        <v>0</v>
      </c>
      <c r="BA12">
        <v>0</v>
      </c>
      <c r="BB12">
        <v>0</v>
      </c>
      <c r="BC12">
        <v>0</v>
      </c>
      <c r="BD12">
        <v>0</v>
      </c>
      <c r="BE12">
        <v>0</v>
      </c>
      <c r="BF12">
        <v>0</v>
      </c>
      <c r="BG12">
        <v>0</v>
      </c>
      <c r="BH12">
        <v>1</v>
      </c>
      <c r="BI12">
        <v>1.5</v>
      </c>
      <c r="BJ12">
        <v>2.2000000000000002</v>
      </c>
      <c r="BK12">
        <v>3</v>
      </c>
      <c r="BL12">
        <v>93.81</v>
      </c>
      <c r="BM12">
        <v>14.07</v>
      </c>
      <c r="BN12">
        <v>107.88</v>
      </c>
      <c r="BO12">
        <v>107.88</v>
      </c>
      <c r="BQ12" t="s">
        <v>221</v>
      </c>
      <c r="BR12" t="s">
        <v>222</v>
      </c>
      <c r="BS12" s="2">
        <v>44293</v>
      </c>
      <c r="BT12" s="3">
        <v>0.38541666666666669</v>
      </c>
      <c r="BU12" t="s">
        <v>223</v>
      </c>
      <c r="BV12" t="s">
        <v>93</v>
      </c>
      <c r="BY12">
        <v>11062.8</v>
      </c>
      <c r="BZ12" t="s">
        <v>138</v>
      </c>
      <c r="CA12" t="s">
        <v>113</v>
      </c>
      <c r="CC12" t="s">
        <v>90</v>
      </c>
      <c r="CD12">
        <v>6045</v>
      </c>
      <c r="CE12" t="s">
        <v>81</v>
      </c>
      <c r="CF12" s="2">
        <v>44293</v>
      </c>
      <c r="CI12">
        <v>1</v>
      </c>
      <c r="CJ12">
        <v>1</v>
      </c>
      <c r="CK12">
        <v>31</v>
      </c>
      <c r="CL12" t="s">
        <v>80</v>
      </c>
    </row>
    <row r="13" spans="1:92" x14ac:dyDescent="0.25">
      <c r="A13" t="s">
        <v>180</v>
      </c>
      <c r="B13" t="s">
        <v>181</v>
      </c>
      <c r="C13" t="s">
        <v>72</v>
      </c>
      <c r="E13" t="str">
        <f>"009940718596"</f>
        <v>009940718596</v>
      </c>
      <c r="F13" s="2">
        <v>44292</v>
      </c>
      <c r="G13">
        <v>202110</v>
      </c>
      <c r="H13" t="s">
        <v>85</v>
      </c>
      <c r="I13" t="s">
        <v>86</v>
      </c>
      <c r="J13" t="s">
        <v>194</v>
      </c>
      <c r="K13" t="s">
        <v>75</v>
      </c>
      <c r="L13" t="s">
        <v>96</v>
      </c>
      <c r="M13" t="s">
        <v>97</v>
      </c>
      <c r="N13" t="s">
        <v>183</v>
      </c>
      <c r="O13" t="s">
        <v>78</v>
      </c>
      <c r="P13" t="str">
        <f>"11942270FM                    "</f>
        <v xml:space="preserve">11942270FM                    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0</v>
      </c>
      <c r="AH13">
        <v>0</v>
      </c>
      <c r="AI13">
        <v>0</v>
      </c>
      <c r="AJ13">
        <v>0</v>
      </c>
      <c r="AK13">
        <v>8.16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0</v>
      </c>
      <c r="AR13">
        <v>0</v>
      </c>
      <c r="AS13">
        <v>0</v>
      </c>
      <c r="AT13">
        <v>0</v>
      </c>
      <c r="AU13">
        <v>0</v>
      </c>
      <c r="AV13">
        <v>0</v>
      </c>
      <c r="AW13">
        <v>0</v>
      </c>
      <c r="AX13">
        <v>0</v>
      </c>
      <c r="AY13">
        <v>0</v>
      </c>
      <c r="AZ13">
        <v>0</v>
      </c>
      <c r="BA13">
        <v>0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1</v>
      </c>
      <c r="BI13">
        <v>1.2</v>
      </c>
      <c r="BJ13">
        <v>0.5</v>
      </c>
      <c r="BK13">
        <v>1.5</v>
      </c>
      <c r="BL13">
        <v>50.03</v>
      </c>
      <c r="BM13">
        <v>7.5</v>
      </c>
      <c r="BN13">
        <v>57.53</v>
      </c>
      <c r="BO13">
        <v>57.53</v>
      </c>
      <c r="BQ13" t="s">
        <v>184</v>
      </c>
      <c r="BR13" t="s">
        <v>224</v>
      </c>
      <c r="BS13" s="2">
        <v>44294</v>
      </c>
      <c r="BT13" s="3">
        <v>0.43263888888888885</v>
      </c>
      <c r="BU13" t="s">
        <v>225</v>
      </c>
      <c r="BV13" t="s">
        <v>80</v>
      </c>
      <c r="BW13" t="s">
        <v>158</v>
      </c>
      <c r="BX13" t="s">
        <v>116</v>
      </c>
      <c r="BY13">
        <v>2400</v>
      </c>
      <c r="BZ13" t="s">
        <v>82</v>
      </c>
      <c r="CA13" t="s">
        <v>100</v>
      </c>
      <c r="CC13" t="s">
        <v>97</v>
      </c>
      <c r="CD13">
        <v>7490</v>
      </c>
      <c r="CE13" t="s">
        <v>81</v>
      </c>
      <c r="CF13" s="2">
        <v>44295</v>
      </c>
      <c r="CI13">
        <v>1</v>
      </c>
      <c r="CJ13">
        <v>2</v>
      </c>
      <c r="CK13">
        <v>21</v>
      </c>
      <c r="CL13" t="s">
        <v>80</v>
      </c>
    </row>
    <row r="14" spans="1:92" x14ac:dyDescent="0.25">
      <c r="A14" t="s">
        <v>180</v>
      </c>
      <c r="B14" t="s">
        <v>181</v>
      </c>
      <c r="C14" t="s">
        <v>72</v>
      </c>
      <c r="E14" t="str">
        <f>"009940641826"</f>
        <v>009940641826</v>
      </c>
      <c r="F14" s="2">
        <v>44292</v>
      </c>
      <c r="G14">
        <v>202110</v>
      </c>
      <c r="H14" t="s">
        <v>96</v>
      </c>
      <c r="I14" t="s">
        <v>97</v>
      </c>
      <c r="J14" t="s">
        <v>178</v>
      </c>
      <c r="K14" t="s">
        <v>75</v>
      </c>
      <c r="L14" t="s">
        <v>124</v>
      </c>
      <c r="M14" t="s">
        <v>125</v>
      </c>
      <c r="N14" t="s">
        <v>226</v>
      </c>
      <c r="O14" t="s">
        <v>109</v>
      </c>
      <c r="P14" t="str">
        <f>"MT CAPE TOWN                  "</f>
        <v xml:space="preserve">MT CAPE TOWN                  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>
        <v>0</v>
      </c>
      <c r="AA14">
        <v>0</v>
      </c>
      <c r="AB14">
        <v>0</v>
      </c>
      <c r="AC14">
        <v>0</v>
      </c>
      <c r="AD14">
        <v>0</v>
      </c>
      <c r="AE14">
        <v>0</v>
      </c>
      <c r="AF14">
        <v>0</v>
      </c>
      <c r="AG14">
        <v>0</v>
      </c>
      <c r="AH14">
        <v>0</v>
      </c>
      <c r="AI14">
        <v>0</v>
      </c>
      <c r="AJ14">
        <v>0</v>
      </c>
      <c r="AK14">
        <v>11.48</v>
      </c>
      <c r="AL14">
        <v>0</v>
      </c>
      <c r="AM14">
        <v>0</v>
      </c>
      <c r="AN14">
        <v>0</v>
      </c>
      <c r="AO14">
        <v>0</v>
      </c>
      <c r="AP14">
        <v>0</v>
      </c>
      <c r="AQ14">
        <v>0</v>
      </c>
      <c r="AR14">
        <v>0</v>
      </c>
      <c r="AS14">
        <v>0</v>
      </c>
      <c r="AT14">
        <v>0</v>
      </c>
      <c r="AU14">
        <v>0</v>
      </c>
      <c r="AV14">
        <v>0</v>
      </c>
      <c r="AW14">
        <v>0</v>
      </c>
      <c r="AX14">
        <v>0</v>
      </c>
      <c r="AY14">
        <v>0</v>
      </c>
      <c r="AZ14">
        <v>0</v>
      </c>
      <c r="BA14">
        <v>0</v>
      </c>
      <c r="BB14">
        <v>0</v>
      </c>
      <c r="BC14">
        <v>0</v>
      </c>
      <c r="BD14">
        <v>0</v>
      </c>
      <c r="BE14">
        <v>0</v>
      </c>
      <c r="BF14">
        <v>0</v>
      </c>
      <c r="BG14">
        <v>0</v>
      </c>
      <c r="BH14">
        <v>1</v>
      </c>
      <c r="BI14">
        <v>2.5</v>
      </c>
      <c r="BJ14">
        <v>2.4</v>
      </c>
      <c r="BK14">
        <v>3</v>
      </c>
      <c r="BL14">
        <v>75.36</v>
      </c>
      <c r="BM14">
        <v>11.3</v>
      </c>
      <c r="BN14">
        <v>86.66</v>
      </c>
      <c r="BO14">
        <v>86.66</v>
      </c>
      <c r="BQ14" t="s">
        <v>227</v>
      </c>
      <c r="BR14" t="s">
        <v>228</v>
      </c>
      <c r="BS14" s="2">
        <v>44293</v>
      </c>
      <c r="BT14" s="3">
        <v>0.40625</v>
      </c>
      <c r="BU14" t="s">
        <v>229</v>
      </c>
      <c r="BV14" t="s">
        <v>93</v>
      </c>
      <c r="BY14">
        <v>12097.54</v>
      </c>
      <c r="CA14" t="s">
        <v>126</v>
      </c>
      <c r="CC14" t="s">
        <v>125</v>
      </c>
      <c r="CD14">
        <v>7600</v>
      </c>
      <c r="CE14" t="s">
        <v>81</v>
      </c>
      <c r="CF14" s="2">
        <v>44294</v>
      </c>
      <c r="CI14">
        <v>1</v>
      </c>
      <c r="CJ14">
        <v>1</v>
      </c>
      <c r="CK14" t="s">
        <v>111</v>
      </c>
      <c r="CL14" t="s">
        <v>80</v>
      </c>
    </row>
    <row r="15" spans="1:92" x14ac:dyDescent="0.25">
      <c r="A15" t="s">
        <v>180</v>
      </c>
      <c r="B15" t="s">
        <v>181</v>
      </c>
      <c r="C15" t="s">
        <v>72</v>
      </c>
      <c r="E15" t="str">
        <f>"009940641845"</f>
        <v>009940641845</v>
      </c>
      <c r="F15" s="2">
        <v>44287</v>
      </c>
      <c r="G15">
        <v>202110</v>
      </c>
      <c r="H15" t="s">
        <v>96</v>
      </c>
      <c r="I15" t="s">
        <v>97</v>
      </c>
      <c r="J15" t="s">
        <v>178</v>
      </c>
      <c r="K15" t="s">
        <v>75</v>
      </c>
      <c r="L15" t="s">
        <v>149</v>
      </c>
      <c r="M15" t="s">
        <v>150</v>
      </c>
      <c r="N15" t="s">
        <v>230</v>
      </c>
      <c r="O15" t="s">
        <v>109</v>
      </c>
      <c r="P15" t="str">
        <f>"MT CPT                        "</f>
        <v xml:space="preserve">MT CPT                        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0</v>
      </c>
      <c r="AH15">
        <v>0</v>
      </c>
      <c r="AI15">
        <v>0</v>
      </c>
      <c r="AJ15">
        <v>0</v>
      </c>
      <c r="AK15">
        <v>21.08</v>
      </c>
      <c r="AL15">
        <v>0</v>
      </c>
      <c r="AM15">
        <v>0</v>
      </c>
      <c r="AN15">
        <v>0</v>
      </c>
      <c r="AO15">
        <v>0</v>
      </c>
      <c r="AP15">
        <v>0</v>
      </c>
      <c r="AQ15">
        <v>0</v>
      </c>
      <c r="AR15">
        <v>0</v>
      </c>
      <c r="AS15">
        <v>0</v>
      </c>
      <c r="AT15">
        <v>0</v>
      </c>
      <c r="AU15">
        <v>0</v>
      </c>
      <c r="AV15">
        <v>0</v>
      </c>
      <c r="AW15">
        <v>0</v>
      </c>
      <c r="AX15">
        <v>0</v>
      </c>
      <c r="AY15">
        <v>0</v>
      </c>
      <c r="AZ15">
        <v>0</v>
      </c>
      <c r="BA15">
        <v>0</v>
      </c>
      <c r="BB15">
        <v>0</v>
      </c>
      <c r="BC15">
        <v>0</v>
      </c>
      <c r="BD15">
        <v>0</v>
      </c>
      <c r="BE15">
        <v>0</v>
      </c>
      <c r="BF15">
        <v>0</v>
      </c>
      <c r="BG15">
        <v>0</v>
      </c>
      <c r="BH15">
        <v>1</v>
      </c>
      <c r="BI15">
        <v>11.5</v>
      </c>
      <c r="BJ15">
        <v>15.3</v>
      </c>
      <c r="BK15">
        <v>16</v>
      </c>
      <c r="BL15">
        <v>134.16</v>
      </c>
      <c r="BM15">
        <v>20.12</v>
      </c>
      <c r="BN15">
        <v>154.28</v>
      </c>
      <c r="BO15">
        <v>154.28</v>
      </c>
      <c r="BQ15" t="s">
        <v>231</v>
      </c>
      <c r="BR15" t="s">
        <v>228</v>
      </c>
      <c r="BS15" s="2">
        <v>44293</v>
      </c>
      <c r="BT15" s="3">
        <v>0.42777777777777781</v>
      </c>
      <c r="BU15" t="s">
        <v>232</v>
      </c>
      <c r="BV15" t="s">
        <v>93</v>
      </c>
      <c r="BY15">
        <v>76404.259999999995</v>
      </c>
      <c r="CA15" t="s">
        <v>165</v>
      </c>
      <c r="CC15" t="s">
        <v>150</v>
      </c>
      <c r="CD15">
        <v>700</v>
      </c>
      <c r="CE15" t="s">
        <v>81</v>
      </c>
      <c r="CF15" s="2">
        <v>44293</v>
      </c>
      <c r="CI15">
        <v>3</v>
      </c>
      <c r="CJ15">
        <v>4</v>
      </c>
      <c r="CK15" t="s">
        <v>160</v>
      </c>
      <c r="CL15" t="s">
        <v>80</v>
      </c>
    </row>
    <row r="16" spans="1:92" x14ac:dyDescent="0.25">
      <c r="A16" t="s">
        <v>180</v>
      </c>
      <c r="B16" t="s">
        <v>181</v>
      </c>
      <c r="C16" t="s">
        <v>72</v>
      </c>
      <c r="E16" t="str">
        <f>"009939486914"</f>
        <v>009939486914</v>
      </c>
      <c r="F16" s="2">
        <v>44292</v>
      </c>
      <c r="G16">
        <v>202110</v>
      </c>
      <c r="H16" t="s">
        <v>73</v>
      </c>
      <c r="I16" t="s">
        <v>74</v>
      </c>
      <c r="J16" t="s">
        <v>182</v>
      </c>
      <c r="K16" t="s">
        <v>75</v>
      </c>
      <c r="L16" t="s">
        <v>85</v>
      </c>
      <c r="M16" t="s">
        <v>86</v>
      </c>
      <c r="N16" t="s">
        <v>233</v>
      </c>
      <c r="O16" t="s">
        <v>78</v>
      </c>
      <c r="P16" t="str">
        <f>"...                           "</f>
        <v xml:space="preserve">...                           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  <c r="Z16">
        <v>0</v>
      </c>
      <c r="AA16">
        <v>0</v>
      </c>
      <c r="AB16">
        <v>0</v>
      </c>
      <c r="AC16">
        <v>0</v>
      </c>
      <c r="AD16">
        <v>0</v>
      </c>
      <c r="AE16">
        <v>0</v>
      </c>
      <c r="AF16">
        <v>0</v>
      </c>
      <c r="AG16">
        <v>0</v>
      </c>
      <c r="AH16">
        <v>0</v>
      </c>
      <c r="AI16">
        <v>0</v>
      </c>
      <c r="AJ16">
        <v>0</v>
      </c>
      <c r="AK16">
        <v>51</v>
      </c>
      <c r="AL16">
        <v>0</v>
      </c>
      <c r="AM16">
        <v>0</v>
      </c>
      <c r="AN16">
        <v>0</v>
      </c>
      <c r="AO16">
        <v>0</v>
      </c>
      <c r="AP16">
        <v>0</v>
      </c>
      <c r="AQ16">
        <v>0</v>
      </c>
      <c r="AR16">
        <v>0</v>
      </c>
      <c r="AS16">
        <v>0</v>
      </c>
      <c r="AT16">
        <v>0</v>
      </c>
      <c r="AU16">
        <v>0</v>
      </c>
      <c r="AV16">
        <v>0</v>
      </c>
      <c r="AW16">
        <v>0</v>
      </c>
      <c r="AX16">
        <v>0</v>
      </c>
      <c r="AY16">
        <v>0</v>
      </c>
      <c r="AZ16">
        <v>0</v>
      </c>
      <c r="BA16">
        <v>0</v>
      </c>
      <c r="BB16">
        <v>0</v>
      </c>
      <c r="BC16">
        <v>0</v>
      </c>
      <c r="BD16">
        <v>0</v>
      </c>
      <c r="BE16">
        <v>0</v>
      </c>
      <c r="BF16">
        <v>0</v>
      </c>
      <c r="BG16">
        <v>0</v>
      </c>
      <c r="BH16">
        <v>1</v>
      </c>
      <c r="BI16">
        <v>1.9</v>
      </c>
      <c r="BJ16">
        <v>12.1</v>
      </c>
      <c r="BK16">
        <v>12.5</v>
      </c>
      <c r="BL16">
        <v>312.52999999999997</v>
      </c>
      <c r="BM16">
        <v>46.88</v>
      </c>
      <c r="BN16">
        <v>359.41</v>
      </c>
      <c r="BO16">
        <v>359.41</v>
      </c>
      <c r="BQ16" t="s">
        <v>234</v>
      </c>
      <c r="BR16" t="s">
        <v>185</v>
      </c>
      <c r="BS16" s="2">
        <v>44293</v>
      </c>
      <c r="BT16" s="3">
        <v>0.38194444444444442</v>
      </c>
      <c r="BU16" t="s">
        <v>235</v>
      </c>
      <c r="BV16" t="s">
        <v>93</v>
      </c>
      <c r="BY16">
        <v>60409.440000000002</v>
      </c>
      <c r="BZ16" t="s">
        <v>82</v>
      </c>
      <c r="CA16" t="s">
        <v>236</v>
      </c>
      <c r="CC16" t="s">
        <v>86</v>
      </c>
      <c r="CD16">
        <v>4051</v>
      </c>
      <c r="CE16" t="s">
        <v>81</v>
      </c>
      <c r="CF16" s="2">
        <v>44293</v>
      </c>
      <c r="CI16">
        <v>1</v>
      </c>
      <c r="CJ16">
        <v>1</v>
      </c>
      <c r="CK16">
        <v>21</v>
      </c>
      <c r="CL16" t="s">
        <v>80</v>
      </c>
    </row>
    <row r="17" spans="1:90" x14ac:dyDescent="0.25">
      <c r="A17" t="s">
        <v>180</v>
      </c>
      <c r="B17" t="s">
        <v>181</v>
      </c>
      <c r="C17" t="s">
        <v>72</v>
      </c>
      <c r="E17" t="str">
        <f>"009939486915"</f>
        <v>009939486915</v>
      </c>
      <c r="F17" s="2">
        <v>44292</v>
      </c>
      <c r="G17">
        <v>202110</v>
      </c>
      <c r="H17" t="s">
        <v>73</v>
      </c>
      <c r="I17" t="s">
        <v>74</v>
      </c>
      <c r="J17" t="s">
        <v>182</v>
      </c>
      <c r="K17" t="s">
        <v>75</v>
      </c>
      <c r="L17" t="s">
        <v>163</v>
      </c>
      <c r="M17" t="s">
        <v>164</v>
      </c>
      <c r="N17" t="s">
        <v>210</v>
      </c>
      <c r="O17" t="s">
        <v>78</v>
      </c>
      <c r="P17" t="str">
        <f>"...                           "</f>
        <v xml:space="preserve">...                           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  <c r="Z17">
        <v>0</v>
      </c>
      <c r="AA17">
        <v>0</v>
      </c>
      <c r="AB17">
        <v>0</v>
      </c>
      <c r="AC17">
        <v>0</v>
      </c>
      <c r="AD17">
        <v>0</v>
      </c>
      <c r="AE17">
        <v>0</v>
      </c>
      <c r="AF17">
        <v>0</v>
      </c>
      <c r="AG17">
        <v>0</v>
      </c>
      <c r="AH17">
        <v>0</v>
      </c>
      <c r="AI17">
        <v>0</v>
      </c>
      <c r="AJ17">
        <v>0</v>
      </c>
      <c r="AK17">
        <v>34.68</v>
      </c>
      <c r="AL17">
        <v>0</v>
      </c>
      <c r="AM17">
        <v>0</v>
      </c>
      <c r="AN17">
        <v>0</v>
      </c>
      <c r="AO17">
        <v>0</v>
      </c>
      <c r="AP17">
        <v>0</v>
      </c>
      <c r="AQ17">
        <v>0</v>
      </c>
      <c r="AR17">
        <v>0</v>
      </c>
      <c r="AS17">
        <v>0</v>
      </c>
      <c r="AT17">
        <v>0</v>
      </c>
      <c r="AU17">
        <v>0</v>
      </c>
      <c r="AV17">
        <v>0</v>
      </c>
      <c r="AW17">
        <v>0</v>
      </c>
      <c r="AX17">
        <v>0</v>
      </c>
      <c r="AY17">
        <v>0</v>
      </c>
      <c r="AZ17">
        <v>0</v>
      </c>
      <c r="BA17">
        <v>0</v>
      </c>
      <c r="BB17">
        <v>0</v>
      </c>
      <c r="BC17">
        <v>0</v>
      </c>
      <c r="BD17">
        <v>0</v>
      </c>
      <c r="BE17">
        <v>0</v>
      </c>
      <c r="BF17">
        <v>0</v>
      </c>
      <c r="BG17">
        <v>0</v>
      </c>
      <c r="BH17">
        <v>1</v>
      </c>
      <c r="BI17">
        <v>0.7</v>
      </c>
      <c r="BJ17">
        <v>8.4</v>
      </c>
      <c r="BK17">
        <v>8.5</v>
      </c>
      <c r="BL17">
        <v>212.53</v>
      </c>
      <c r="BM17">
        <v>31.88</v>
      </c>
      <c r="BN17">
        <v>244.41</v>
      </c>
      <c r="BO17">
        <v>244.41</v>
      </c>
      <c r="BQ17" t="s">
        <v>237</v>
      </c>
      <c r="BR17" t="s">
        <v>185</v>
      </c>
      <c r="BS17" s="2">
        <v>44293</v>
      </c>
      <c r="BT17" s="3">
        <v>0.5</v>
      </c>
      <c r="BU17" t="s">
        <v>238</v>
      </c>
      <c r="BV17" t="s">
        <v>80</v>
      </c>
      <c r="BW17" t="s">
        <v>112</v>
      </c>
      <c r="BX17" t="s">
        <v>171</v>
      </c>
      <c r="BY17">
        <v>41958.59</v>
      </c>
      <c r="BZ17" t="s">
        <v>82</v>
      </c>
      <c r="CA17" t="s">
        <v>174</v>
      </c>
      <c r="CC17" t="s">
        <v>164</v>
      </c>
      <c r="CD17">
        <v>9301</v>
      </c>
      <c r="CE17" t="s">
        <v>81</v>
      </c>
      <c r="CF17" s="2">
        <v>44294</v>
      </c>
      <c r="CI17">
        <v>1</v>
      </c>
      <c r="CJ17">
        <v>1</v>
      </c>
      <c r="CK17">
        <v>21</v>
      </c>
      <c r="CL17" t="s">
        <v>80</v>
      </c>
    </row>
    <row r="18" spans="1:90" x14ac:dyDescent="0.25">
      <c r="A18" t="s">
        <v>180</v>
      </c>
      <c r="B18" t="s">
        <v>181</v>
      </c>
      <c r="C18" t="s">
        <v>72</v>
      </c>
      <c r="E18" t="str">
        <f>"009939486913"</f>
        <v>009939486913</v>
      </c>
      <c r="F18" s="2">
        <v>44292</v>
      </c>
      <c r="G18">
        <v>202110</v>
      </c>
      <c r="H18" t="s">
        <v>73</v>
      </c>
      <c r="I18" t="s">
        <v>74</v>
      </c>
      <c r="J18" t="s">
        <v>182</v>
      </c>
      <c r="K18" t="s">
        <v>75</v>
      </c>
      <c r="L18" t="s">
        <v>89</v>
      </c>
      <c r="M18" t="s">
        <v>90</v>
      </c>
      <c r="N18" t="s">
        <v>233</v>
      </c>
      <c r="O18" t="s">
        <v>78</v>
      </c>
      <c r="P18" t="str">
        <f>"...                           "</f>
        <v xml:space="preserve">...                           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  <c r="Z18">
        <v>0</v>
      </c>
      <c r="AA18">
        <v>0</v>
      </c>
      <c r="AB18">
        <v>0</v>
      </c>
      <c r="AC18">
        <v>0</v>
      </c>
      <c r="AD18">
        <v>0</v>
      </c>
      <c r="AE18">
        <v>0</v>
      </c>
      <c r="AF18">
        <v>0</v>
      </c>
      <c r="AG18">
        <v>0</v>
      </c>
      <c r="AH18">
        <v>0</v>
      </c>
      <c r="AI18">
        <v>0</v>
      </c>
      <c r="AJ18">
        <v>0</v>
      </c>
      <c r="AK18">
        <v>30.6</v>
      </c>
      <c r="AL18">
        <v>0</v>
      </c>
      <c r="AM18">
        <v>0</v>
      </c>
      <c r="AN18">
        <v>0</v>
      </c>
      <c r="AO18">
        <v>0</v>
      </c>
      <c r="AP18">
        <v>0</v>
      </c>
      <c r="AQ18">
        <v>0</v>
      </c>
      <c r="AR18">
        <v>0</v>
      </c>
      <c r="AS18">
        <v>0</v>
      </c>
      <c r="AT18">
        <v>0</v>
      </c>
      <c r="AU18">
        <v>0</v>
      </c>
      <c r="AV18">
        <v>0</v>
      </c>
      <c r="AW18">
        <v>0</v>
      </c>
      <c r="AX18">
        <v>0</v>
      </c>
      <c r="AY18">
        <v>0</v>
      </c>
      <c r="AZ18">
        <v>0</v>
      </c>
      <c r="BA18">
        <v>0</v>
      </c>
      <c r="BB18">
        <v>0</v>
      </c>
      <c r="BC18">
        <v>0</v>
      </c>
      <c r="BD18">
        <v>0</v>
      </c>
      <c r="BE18">
        <v>0</v>
      </c>
      <c r="BF18">
        <v>0</v>
      </c>
      <c r="BG18">
        <v>0</v>
      </c>
      <c r="BH18">
        <v>1</v>
      </c>
      <c r="BI18">
        <v>0.7</v>
      </c>
      <c r="BJ18">
        <v>7.4</v>
      </c>
      <c r="BK18">
        <v>7.5</v>
      </c>
      <c r="BL18">
        <v>187.53</v>
      </c>
      <c r="BM18">
        <v>28.13</v>
      </c>
      <c r="BN18">
        <v>215.66</v>
      </c>
      <c r="BO18">
        <v>215.66</v>
      </c>
      <c r="BQ18" t="s">
        <v>239</v>
      </c>
      <c r="BR18" t="s">
        <v>185</v>
      </c>
      <c r="BS18" s="2">
        <v>44293</v>
      </c>
      <c r="BT18" s="3">
        <v>0.38541666666666669</v>
      </c>
      <c r="BU18" t="s">
        <v>223</v>
      </c>
      <c r="BV18" t="s">
        <v>93</v>
      </c>
      <c r="BY18">
        <v>36994.720000000001</v>
      </c>
      <c r="BZ18" t="s">
        <v>82</v>
      </c>
      <c r="CA18" t="s">
        <v>113</v>
      </c>
      <c r="CC18" t="s">
        <v>90</v>
      </c>
      <c r="CD18">
        <v>6045</v>
      </c>
      <c r="CE18" t="s">
        <v>81</v>
      </c>
      <c r="CF18" s="2">
        <v>44293</v>
      </c>
      <c r="CI18">
        <v>1</v>
      </c>
      <c r="CJ18">
        <v>1</v>
      </c>
      <c r="CK18">
        <v>21</v>
      </c>
      <c r="CL18" t="s">
        <v>80</v>
      </c>
    </row>
    <row r="19" spans="1:90" x14ac:dyDescent="0.25">
      <c r="A19" t="s">
        <v>180</v>
      </c>
      <c r="B19" t="s">
        <v>181</v>
      </c>
      <c r="C19" t="s">
        <v>72</v>
      </c>
      <c r="E19" t="str">
        <f>"009938634388"</f>
        <v>009938634388</v>
      </c>
      <c r="F19" s="2">
        <v>44292</v>
      </c>
      <c r="G19">
        <v>202110</v>
      </c>
      <c r="H19" t="s">
        <v>91</v>
      </c>
      <c r="I19" t="s">
        <v>92</v>
      </c>
      <c r="J19" t="s">
        <v>194</v>
      </c>
      <c r="K19" t="s">
        <v>75</v>
      </c>
      <c r="L19" t="s">
        <v>149</v>
      </c>
      <c r="M19" t="s">
        <v>150</v>
      </c>
      <c r="N19" t="s">
        <v>203</v>
      </c>
      <c r="O19" t="s">
        <v>78</v>
      </c>
      <c r="P19" t="str">
        <f>"NO REF.                       "</f>
        <v xml:space="preserve">NO REF.                       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  <c r="Z19">
        <v>0</v>
      </c>
      <c r="AA19">
        <v>0</v>
      </c>
      <c r="AB19">
        <v>0</v>
      </c>
      <c r="AC19">
        <v>0</v>
      </c>
      <c r="AD19">
        <v>0</v>
      </c>
      <c r="AE19">
        <v>0</v>
      </c>
      <c r="AF19">
        <v>0</v>
      </c>
      <c r="AG19">
        <v>0</v>
      </c>
      <c r="AH19">
        <v>0</v>
      </c>
      <c r="AI19">
        <v>0</v>
      </c>
      <c r="AJ19">
        <v>0</v>
      </c>
      <c r="AK19">
        <v>36.72</v>
      </c>
      <c r="AL19">
        <v>0</v>
      </c>
      <c r="AM19">
        <v>0</v>
      </c>
      <c r="AN19">
        <v>0</v>
      </c>
      <c r="AO19">
        <v>0</v>
      </c>
      <c r="AP19">
        <v>0</v>
      </c>
      <c r="AQ19">
        <v>0</v>
      </c>
      <c r="AR19">
        <v>0</v>
      </c>
      <c r="AS19">
        <v>0</v>
      </c>
      <c r="AT19">
        <v>0</v>
      </c>
      <c r="AU19">
        <v>0</v>
      </c>
      <c r="AV19">
        <v>0</v>
      </c>
      <c r="AW19">
        <v>0</v>
      </c>
      <c r="AX19">
        <v>0</v>
      </c>
      <c r="AY19">
        <v>0</v>
      </c>
      <c r="AZ19">
        <v>0</v>
      </c>
      <c r="BA19">
        <v>0</v>
      </c>
      <c r="BB19">
        <v>0</v>
      </c>
      <c r="BC19">
        <v>0</v>
      </c>
      <c r="BD19">
        <v>0</v>
      </c>
      <c r="BE19">
        <v>0</v>
      </c>
      <c r="BF19">
        <v>0</v>
      </c>
      <c r="BG19">
        <v>0</v>
      </c>
      <c r="BH19">
        <v>1</v>
      </c>
      <c r="BI19">
        <v>8.6</v>
      </c>
      <c r="BJ19">
        <v>4</v>
      </c>
      <c r="BK19">
        <v>9</v>
      </c>
      <c r="BL19">
        <v>225.03</v>
      </c>
      <c r="BM19">
        <v>33.75</v>
      </c>
      <c r="BN19">
        <v>258.77999999999997</v>
      </c>
      <c r="BO19">
        <v>258.77999999999997</v>
      </c>
      <c r="BQ19" t="s">
        <v>148</v>
      </c>
      <c r="BR19" t="s">
        <v>240</v>
      </c>
      <c r="BS19" s="2">
        <v>44293</v>
      </c>
      <c r="BT19" s="3">
        <v>0.41319444444444442</v>
      </c>
      <c r="BU19" t="s">
        <v>159</v>
      </c>
      <c r="BV19" t="s">
        <v>93</v>
      </c>
      <c r="BY19">
        <v>20018.86</v>
      </c>
      <c r="BZ19" t="s">
        <v>103</v>
      </c>
      <c r="CA19" t="s">
        <v>172</v>
      </c>
      <c r="CC19" t="s">
        <v>150</v>
      </c>
      <c r="CD19">
        <v>742</v>
      </c>
      <c r="CE19" t="s">
        <v>132</v>
      </c>
      <c r="CF19" s="2">
        <v>44293</v>
      </c>
      <c r="CI19">
        <v>1</v>
      </c>
      <c r="CJ19">
        <v>1</v>
      </c>
      <c r="CK19">
        <v>21</v>
      </c>
      <c r="CL19" t="s">
        <v>80</v>
      </c>
    </row>
    <row r="20" spans="1:90" x14ac:dyDescent="0.25">
      <c r="A20" t="s">
        <v>180</v>
      </c>
      <c r="B20" t="s">
        <v>181</v>
      </c>
      <c r="C20" t="s">
        <v>72</v>
      </c>
      <c r="E20" t="str">
        <f>"009940648442"</f>
        <v>009940648442</v>
      </c>
      <c r="F20" s="2">
        <v>44293</v>
      </c>
      <c r="G20">
        <v>202110</v>
      </c>
      <c r="H20" t="s">
        <v>96</v>
      </c>
      <c r="I20" t="s">
        <v>97</v>
      </c>
      <c r="J20" t="s">
        <v>241</v>
      </c>
      <c r="K20" t="s">
        <v>75</v>
      </c>
      <c r="L20" t="s">
        <v>76</v>
      </c>
      <c r="M20" t="s">
        <v>77</v>
      </c>
      <c r="N20" t="s">
        <v>241</v>
      </c>
      <c r="O20" t="s">
        <v>78</v>
      </c>
      <c r="P20" t="str">
        <f>"GL460040                      "</f>
        <v xml:space="preserve">GL460040                      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  <c r="Z20">
        <v>0</v>
      </c>
      <c r="AA20">
        <v>0</v>
      </c>
      <c r="AB20">
        <v>0</v>
      </c>
      <c r="AC20">
        <v>0</v>
      </c>
      <c r="AD20">
        <v>0</v>
      </c>
      <c r="AE20">
        <v>0</v>
      </c>
      <c r="AF20">
        <v>0</v>
      </c>
      <c r="AG20">
        <v>0</v>
      </c>
      <c r="AH20">
        <v>0</v>
      </c>
      <c r="AI20">
        <v>0</v>
      </c>
      <c r="AJ20">
        <v>0</v>
      </c>
      <c r="AK20">
        <v>8.16</v>
      </c>
      <c r="AL20">
        <v>0</v>
      </c>
      <c r="AM20">
        <v>0</v>
      </c>
      <c r="AN20">
        <v>0</v>
      </c>
      <c r="AO20">
        <v>0</v>
      </c>
      <c r="AP20">
        <v>0</v>
      </c>
      <c r="AQ20">
        <v>0</v>
      </c>
      <c r="AR20">
        <v>0</v>
      </c>
      <c r="AS20">
        <v>0</v>
      </c>
      <c r="AT20">
        <v>0</v>
      </c>
      <c r="AU20">
        <v>0</v>
      </c>
      <c r="AV20">
        <v>0</v>
      </c>
      <c r="AW20">
        <v>0</v>
      </c>
      <c r="AX20">
        <v>0</v>
      </c>
      <c r="AY20">
        <v>0</v>
      </c>
      <c r="AZ20">
        <v>0</v>
      </c>
      <c r="BA20">
        <v>0</v>
      </c>
      <c r="BB20">
        <v>0</v>
      </c>
      <c r="BC20">
        <v>0</v>
      </c>
      <c r="BD20">
        <v>0</v>
      </c>
      <c r="BE20">
        <v>0</v>
      </c>
      <c r="BF20">
        <v>0</v>
      </c>
      <c r="BG20">
        <v>0</v>
      </c>
      <c r="BH20">
        <v>1</v>
      </c>
      <c r="BI20">
        <v>0.4</v>
      </c>
      <c r="BJ20">
        <v>1.3</v>
      </c>
      <c r="BK20">
        <v>1.5</v>
      </c>
      <c r="BL20">
        <v>50.03</v>
      </c>
      <c r="BM20">
        <v>7.5</v>
      </c>
      <c r="BN20">
        <v>57.53</v>
      </c>
      <c r="BO20">
        <v>57.53</v>
      </c>
      <c r="BQ20" t="s">
        <v>242</v>
      </c>
      <c r="BR20" t="s">
        <v>243</v>
      </c>
      <c r="BS20" s="2">
        <v>44294</v>
      </c>
      <c r="BT20" s="3">
        <v>0.33402777777777781</v>
      </c>
      <c r="BU20" t="s">
        <v>244</v>
      </c>
      <c r="BV20" t="s">
        <v>93</v>
      </c>
      <c r="BY20">
        <v>6348.83</v>
      </c>
      <c r="BZ20" t="s">
        <v>82</v>
      </c>
      <c r="CA20" t="s">
        <v>170</v>
      </c>
      <c r="CC20" t="s">
        <v>77</v>
      </c>
      <c r="CD20">
        <v>2021</v>
      </c>
      <c r="CE20" t="s">
        <v>81</v>
      </c>
      <c r="CF20" s="2">
        <v>44295</v>
      </c>
      <c r="CI20">
        <v>1</v>
      </c>
      <c r="CJ20">
        <v>1</v>
      </c>
      <c r="CK20">
        <v>21</v>
      </c>
      <c r="CL20" t="s">
        <v>80</v>
      </c>
    </row>
    <row r="21" spans="1:90" x14ac:dyDescent="0.25">
      <c r="A21" t="s">
        <v>180</v>
      </c>
      <c r="B21" t="s">
        <v>181</v>
      </c>
      <c r="C21" t="s">
        <v>72</v>
      </c>
      <c r="E21" t="str">
        <f>"009940912214"</f>
        <v>009940912214</v>
      </c>
      <c r="F21" s="2">
        <v>44293</v>
      </c>
      <c r="G21">
        <v>202110</v>
      </c>
      <c r="H21" t="s">
        <v>89</v>
      </c>
      <c r="I21" t="s">
        <v>90</v>
      </c>
      <c r="J21" t="s">
        <v>194</v>
      </c>
      <c r="K21" t="s">
        <v>75</v>
      </c>
      <c r="L21" t="s">
        <v>76</v>
      </c>
      <c r="M21" t="s">
        <v>77</v>
      </c>
      <c r="N21" t="s">
        <v>203</v>
      </c>
      <c r="O21" t="s">
        <v>78</v>
      </c>
      <c r="P21" t="str">
        <f>"11912270 FM                   "</f>
        <v xml:space="preserve">11912270 FM                   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  <c r="Z21">
        <v>0</v>
      </c>
      <c r="AA21">
        <v>0</v>
      </c>
      <c r="AB21">
        <v>0</v>
      </c>
      <c r="AC21">
        <v>0</v>
      </c>
      <c r="AD21">
        <v>0</v>
      </c>
      <c r="AE21">
        <v>0</v>
      </c>
      <c r="AF21">
        <v>0</v>
      </c>
      <c r="AG21">
        <v>0</v>
      </c>
      <c r="AH21">
        <v>0</v>
      </c>
      <c r="AI21">
        <v>0</v>
      </c>
      <c r="AJ21">
        <v>0</v>
      </c>
      <c r="AK21">
        <v>36.72</v>
      </c>
      <c r="AL21">
        <v>0</v>
      </c>
      <c r="AM21">
        <v>0</v>
      </c>
      <c r="AN21">
        <v>0</v>
      </c>
      <c r="AO21">
        <v>0</v>
      </c>
      <c r="AP21">
        <v>0</v>
      </c>
      <c r="AQ21">
        <v>0</v>
      </c>
      <c r="AR21">
        <v>0</v>
      </c>
      <c r="AS21">
        <v>0</v>
      </c>
      <c r="AT21">
        <v>0</v>
      </c>
      <c r="AU21">
        <v>0</v>
      </c>
      <c r="AV21">
        <v>0</v>
      </c>
      <c r="AW21">
        <v>0</v>
      </c>
      <c r="AX21">
        <v>0</v>
      </c>
      <c r="AY21">
        <v>0</v>
      </c>
      <c r="AZ21">
        <v>0</v>
      </c>
      <c r="BA21">
        <v>0</v>
      </c>
      <c r="BB21">
        <v>0</v>
      </c>
      <c r="BC21">
        <v>0</v>
      </c>
      <c r="BD21">
        <v>0</v>
      </c>
      <c r="BE21">
        <v>0</v>
      </c>
      <c r="BF21">
        <v>0</v>
      </c>
      <c r="BG21">
        <v>0</v>
      </c>
      <c r="BH21">
        <v>1</v>
      </c>
      <c r="BI21">
        <v>6</v>
      </c>
      <c r="BJ21">
        <v>8.8000000000000007</v>
      </c>
      <c r="BK21">
        <v>9</v>
      </c>
      <c r="BL21">
        <v>225.03</v>
      </c>
      <c r="BM21">
        <v>33.75</v>
      </c>
      <c r="BN21">
        <v>258.77999999999997</v>
      </c>
      <c r="BO21">
        <v>258.77999999999997</v>
      </c>
      <c r="BQ21" t="s">
        <v>245</v>
      </c>
      <c r="BR21" t="s">
        <v>153</v>
      </c>
      <c r="BS21" s="2">
        <v>44294</v>
      </c>
      <c r="BT21" s="3">
        <v>0.33402777777777781</v>
      </c>
      <c r="BU21" t="s">
        <v>244</v>
      </c>
      <c r="BV21" t="s">
        <v>93</v>
      </c>
      <c r="BY21">
        <v>43875</v>
      </c>
      <c r="BZ21" t="s">
        <v>82</v>
      </c>
      <c r="CA21" t="s">
        <v>170</v>
      </c>
      <c r="CC21" t="s">
        <v>77</v>
      </c>
      <c r="CD21">
        <v>2021</v>
      </c>
      <c r="CE21" t="s">
        <v>81</v>
      </c>
      <c r="CF21" s="2">
        <v>44295</v>
      </c>
      <c r="CI21">
        <v>1</v>
      </c>
      <c r="CJ21">
        <v>1</v>
      </c>
      <c r="CK21">
        <v>21</v>
      </c>
      <c r="CL21" t="s">
        <v>80</v>
      </c>
    </row>
    <row r="22" spans="1:90" x14ac:dyDescent="0.25">
      <c r="A22" t="s">
        <v>180</v>
      </c>
      <c r="B22" t="s">
        <v>181</v>
      </c>
      <c r="C22" t="s">
        <v>72</v>
      </c>
      <c r="E22" t="str">
        <f>"009939458880"</f>
        <v>009939458880</v>
      </c>
      <c r="F22" s="2">
        <v>44293</v>
      </c>
      <c r="G22">
        <v>202110</v>
      </c>
      <c r="H22" t="s">
        <v>89</v>
      </c>
      <c r="I22" t="s">
        <v>90</v>
      </c>
      <c r="J22" t="s">
        <v>194</v>
      </c>
      <c r="K22" t="s">
        <v>75</v>
      </c>
      <c r="L22" t="s">
        <v>96</v>
      </c>
      <c r="M22" t="s">
        <v>97</v>
      </c>
      <c r="N22" t="s">
        <v>203</v>
      </c>
      <c r="O22" t="s">
        <v>78</v>
      </c>
      <c r="P22" t="str">
        <f>"11912270 FM                   "</f>
        <v xml:space="preserve">11912270 FM                   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  <c r="Z22">
        <v>0</v>
      </c>
      <c r="AA22">
        <v>0</v>
      </c>
      <c r="AB22">
        <v>0</v>
      </c>
      <c r="AC22">
        <v>0</v>
      </c>
      <c r="AD22">
        <v>0</v>
      </c>
      <c r="AE22">
        <v>0</v>
      </c>
      <c r="AF22">
        <v>0</v>
      </c>
      <c r="AG22">
        <v>0</v>
      </c>
      <c r="AH22">
        <v>0</v>
      </c>
      <c r="AI22">
        <v>0</v>
      </c>
      <c r="AJ22">
        <v>0</v>
      </c>
      <c r="AK22">
        <v>8.16</v>
      </c>
      <c r="AL22">
        <v>0</v>
      </c>
      <c r="AM22">
        <v>0</v>
      </c>
      <c r="AN22">
        <v>0</v>
      </c>
      <c r="AO22">
        <v>0</v>
      </c>
      <c r="AP22">
        <v>0</v>
      </c>
      <c r="AQ22">
        <v>0</v>
      </c>
      <c r="AR22">
        <v>0</v>
      </c>
      <c r="AS22">
        <v>0</v>
      </c>
      <c r="AT22">
        <v>0</v>
      </c>
      <c r="AU22">
        <v>0</v>
      </c>
      <c r="AV22">
        <v>0</v>
      </c>
      <c r="AW22">
        <v>0</v>
      </c>
      <c r="AX22">
        <v>0</v>
      </c>
      <c r="AY22">
        <v>0</v>
      </c>
      <c r="AZ22">
        <v>0</v>
      </c>
      <c r="BA22">
        <v>0</v>
      </c>
      <c r="BB22">
        <v>0</v>
      </c>
      <c r="BC22">
        <v>0</v>
      </c>
      <c r="BD22">
        <v>0</v>
      </c>
      <c r="BE22">
        <v>0</v>
      </c>
      <c r="BF22">
        <v>0</v>
      </c>
      <c r="BG22">
        <v>0</v>
      </c>
      <c r="BH22">
        <v>1</v>
      </c>
      <c r="BI22">
        <v>1</v>
      </c>
      <c r="BJ22">
        <v>0.2</v>
      </c>
      <c r="BK22">
        <v>1</v>
      </c>
      <c r="BL22">
        <v>50.03</v>
      </c>
      <c r="BM22">
        <v>7.5</v>
      </c>
      <c r="BN22">
        <v>57.53</v>
      </c>
      <c r="BO22">
        <v>57.53</v>
      </c>
      <c r="BQ22" t="s">
        <v>222</v>
      </c>
      <c r="BR22" t="s">
        <v>153</v>
      </c>
      <c r="BS22" s="2">
        <v>44294</v>
      </c>
      <c r="BT22" s="3">
        <v>0.4284722222222222</v>
      </c>
      <c r="BU22" t="s">
        <v>212</v>
      </c>
      <c r="BV22" t="s">
        <v>93</v>
      </c>
      <c r="BY22">
        <v>1200</v>
      </c>
      <c r="BZ22" t="s">
        <v>82</v>
      </c>
      <c r="CA22" t="s">
        <v>100</v>
      </c>
      <c r="CC22" t="s">
        <v>97</v>
      </c>
      <c r="CD22">
        <v>7480</v>
      </c>
      <c r="CE22" t="s">
        <v>81</v>
      </c>
      <c r="CF22" s="2">
        <v>44295</v>
      </c>
      <c r="CI22">
        <v>1</v>
      </c>
      <c r="CJ22">
        <v>1</v>
      </c>
      <c r="CK22">
        <v>21</v>
      </c>
      <c r="CL22" t="s">
        <v>80</v>
      </c>
    </row>
    <row r="23" spans="1:90" x14ac:dyDescent="0.25">
      <c r="A23" t="s">
        <v>180</v>
      </c>
      <c r="B23" t="s">
        <v>181</v>
      </c>
      <c r="C23" t="s">
        <v>72</v>
      </c>
      <c r="E23" t="str">
        <f>"009940718551"</f>
        <v>009940718551</v>
      </c>
      <c r="F23" s="2">
        <v>44293</v>
      </c>
      <c r="G23">
        <v>202110</v>
      </c>
      <c r="H23" t="s">
        <v>85</v>
      </c>
      <c r="I23" t="s">
        <v>86</v>
      </c>
      <c r="J23" t="s">
        <v>194</v>
      </c>
      <c r="K23" t="s">
        <v>75</v>
      </c>
      <c r="L23" t="s">
        <v>129</v>
      </c>
      <c r="M23" t="s">
        <v>97</v>
      </c>
      <c r="N23" t="s">
        <v>246</v>
      </c>
      <c r="O23" t="s">
        <v>109</v>
      </c>
      <c r="P23" t="str">
        <f>"1192 2270FM                   "</f>
        <v xml:space="preserve">1192 2270FM                   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  <c r="Z23">
        <v>0</v>
      </c>
      <c r="AA23">
        <v>0</v>
      </c>
      <c r="AB23">
        <v>0</v>
      </c>
      <c r="AC23">
        <v>0</v>
      </c>
      <c r="AD23">
        <v>0</v>
      </c>
      <c r="AE23">
        <v>0</v>
      </c>
      <c r="AF23">
        <v>0</v>
      </c>
      <c r="AG23">
        <v>0</v>
      </c>
      <c r="AH23">
        <v>0</v>
      </c>
      <c r="AI23">
        <v>0</v>
      </c>
      <c r="AJ23">
        <v>0</v>
      </c>
      <c r="AK23">
        <v>16.71</v>
      </c>
      <c r="AL23">
        <v>0</v>
      </c>
      <c r="AM23">
        <v>0</v>
      </c>
      <c r="AN23">
        <v>0</v>
      </c>
      <c r="AO23">
        <v>0</v>
      </c>
      <c r="AP23">
        <v>0</v>
      </c>
      <c r="AQ23">
        <v>0</v>
      </c>
      <c r="AR23">
        <v>0</v>
      </c>
      <c r="AS23">
        <v>0</v>
      </c>
      <c r="AT23">
        <v>0</v>
      </c>
      <c r="AU23">
        <v>0</v>
      </c>
      <c r="AV23">
        <v>0</v>
      </c>
      <c r="AW23">
        <v>0</v>
      </c>
      <c r="AX23">
        <v>0</v>
      </c>
      <c r="AY23">
        <v>0</v>
      </c>
      <c r="AZ23">
        <v>0</v>
      </c>
      <c r="BA23">
        <v>0</v>
      </c>
      <c r="BB23">
        <v>0</v>
      </c>
      <c r="BC23">
        <v>0</v>
      </c>
      <c r="BD23">
        <v>0</v>
      </c>
      <c r="BE23">
        <v>0</v>
      </c>
      <c r="BF23">
        <v>0</v>
      </c>
      <c r="BG23">
        <v>0</v>
      </c>
      <c r="BH23">
        <v>1</v>
      </c>
      <c r="BI23">
        <v>1.9</v>
      </c>
      <c r="BJ23">
        <v>1</v>
      </c>
      <c r="BK23">
        <v>2</v>
      </c>
      <c r="BL23">
        <v>107.42</v>
      </c>
      <c r="BM23">
        <v>16.11</v>
      </c>
      <c r="BN23">
        <v>123.53</v>
      </c>
      <c r="BO23">
        <v>123.53</v>
      </c>
      <c r="BQ23" t="s">
        <v>247</v>
      </c>
      <c r="BR23" t="s">
        <v>248</v>
      </c>
      <c r="BS23" s="2">
        <v>44295</v>
      </c>
      <c r="BT23" s="3">
        <v>0.41805555555555557</v>
      </c>
      <c r="BU23" t="s">
        <v>212</v>
      </c>
      <c r="BV23" t="s">
        <v>93</v>
      </c>
      <c r="BY23">
        <v>4800</v>
      </c>
      <c r="CA23" t="s">
        <v>100</v>
      </c>
      <c r="CC23" t="s">
        <v>97</v>
      </c>
      <c r="CD23">
        <v>8000</v>
      </c>
      <c r="CE23" t="s">
        <v>81</v>
      </c>
      <c r="CF23" s="2">
        <v>44298</v>
      </c>
      <c r="CI23">
        <v>3</v>
      </c>
      <c r="CJ23">
        <v>2</v>
      </c>
      <c r="CK23" t="s">
        <v>130</v>
      </c>
      <c r="CL23" t="s">
        <v>80</v>
      </c>
    </row>
    <row r="24" spans="1:90" x14ac:dyDescent="0.25">
      <c r="A24" t="s">
        <v>180</v>
      </c>
      <c r="B24" t="s">
        <v>181</v>
      </c>
      <c r="C24" t="s">
        <v>72</v>
      </c>
      <c r="E24" t="str">
        <f>"009940127146"</f>
        <v>009940127146</v>
      </c>
      <c r="F24" s="2">
        <v>44293</v>
      </c>
      <c r="G24">
        <v>202110</v>
      </c>
      <c r="H24" t="s">
        <v>76</v>
      </c>
      <c r="I24" t="s">
        <v>77</v>
      </c>
      <c r="J24" t="s">
        <v>249</v>
      </c>
      <c r="K24" t="s">
        <v>75</v>
      </c>
      <c r="L24" t="s">
        <v>250</v>
      </c>
      <c r="M24" t="s">
        <v>251</v>
      </c>
      <c r="N24" t="s">
        <v>252</v>
      </c>
      <c r="O24" t="s">
        <v>78</v>
      </c>
      <c r="P24" t="str">
        <f>"1100500HR  460040             "</f>
        <v xml:space="preserve">1100500HR  460040             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  <c r="Z24">
        <v>0</v>
      </c>
      <c r="AA24">
        <v>0</v>
      </c>
      <c r="AB24">
        <v>0</v>
      </c>
      <c r="AC24">
        <v>0</v>
      </c>
      <c r="AD24">
        <v>0</v>
      </c>
      <c r="AE24">
        <v>0</v>
      </c>
      <c r="AF24">
        <v>0</v>
      </c>
      <c r="AG24">
        <v>0</v>
      </c>
      <c r="AH24">
        <v>0</v>
      </c>
      <c r="AI24">
        <v>0</v>
      </c>
      <c r="AJ24">
        <v>0</v>
      </c>
      <c r="AK24">
        <v>15.82</v>
      </c>
      <c r="AL24">
        <v>0</v>
      </c>
      <c r="AM24">
        <v>0</v>
      </c>
      <c r="AN24">
        <v>0</v>
      </c>
      <c r="AO24">
        <v>0</v>
      </c>
      <c r="AP24">
        <v>0</v>
      </c>
      <c r="AQ24">
        <v>0</v>
      </c>
      <c r="AR24">
        <v>0</v>
      </c>
      <c r="AS24">
        <v>0</v>
      </c>
      <c r="AT24">
        <v>0</v>
      </c>
      <c r="AU24">
        <v>0</v>
      </c>
      <c r="AV24">
        <v>0</v>
      </c>
      <c r="AW24">
        <v>0</v>
      </c>
      <c r="AX24">
        <v>0</v>
      </c>
      <c r="AY24">
        <v>0</v>
      </c>
      <c r="AZ24">
        <v>0</v>
      </c>
      <c r="BA24">
        <v>0</v>
      </c>
      <c r="BB24">
        <v>0</v>
      </c>
      <c r="BC24">
        <v>0</v>
      </c>
      <c r="BD24">
        <v>0</v>
      </c>
      <c r="BE24">
        <v>0</v>
      </c>
      <c r="BF24">
        <v>0</v>
      </c>
      <c r="BG24">
        <v>0</v>
      </c>
      <c r="BH24">
        <v>1</v>
      </c>
      <c r="BI24">
        <v>1</v>
      </c>
      <c r="BJ24">
        <v>0.2</v>
      </c>
      <c r="BK24">
        <v>1</v>
      </c>
      <c r="BL24">
        <v>96.94</v>
      </c>
      <c r="BM24">
        <v>14.54</v>
      </c>
      <c r="BN24">
        <v>111.48</v>
      </c>
      <c r="BO24">
        <v>111.48</v>
      </c>
      <c r="BQ24" t="s">
        <v>253</v>
      </c>
      <c r="BR24" t="s">
        <v>254</v>
      </c>
      <c r="BS24" s="2">
        <v>44294</v>
      </c>
      <c r="BT24" s="3">
        <v>0.65416666666666667</v>
      </c>
      <c r="BU24" t="s">
        <v>255</v>
      </c>
      <c r="BV24" t="s">
        <v>93</v>
      </c>
      <c r="BY24">
        <v>1200</v>
      </c>
      <c r="BZ24" t="s">
        <v>82</v>
      </c>
      <c r="CA24" t="s">
        <v>256</v>
      </c>
      <c r="CC24" t="s">
        <v>251</v>
      </c>
      <c r="CD24">
        <v>7220</v>
      </c>
      <c r="CE24" t="s">
        <v>81</v>
      </c>
      <c r="CF24" s="2">
        <v>44298</v>
      </c>
      <c r="CI24">
        <v>3</v>
      </c>
      <c r="CJ24">
        <v>1</v>
      </c>
      <c r="CK24">
        <v>23</v>
      </c>
      <c r="CL24" t="s">
        <v>80</v>
      </c>
    </row>
    <row r="25" spans="1:90" x14ac:dyDescent="0.25">
      <c r="A25" t="s">
        <v>180</v>
      </c>
      <c r="B25" t="s">
        <v>181</v>
      </c>
      <c r="C25" t="s">
        <v>72</v>
      </c>
      <c r="E25" t="str">
        <f>"009939975333"</f>
        <v>009939975333</v>
      </c>
      <c r="F25" s="2">
        <v>44294</v>
      </c>
      <c r="G25">
        <v>202110</v>
      </c>
      <c r="H25" t="s">
        <v>83</v>
      </c>
      <c r="I25" t="s">
        <v>84</v>
      </c>
      <c r="J25" t="s">
        <v>257</v>
      </c>
      <c r="K25" t="s">
        <v>75</v>
      </c>
      <c r="L25" t="s">
        <v>89</v>
      </c>
      <c r="M25" t="s">
        <v>90</v>
      </c>
      <c r="N25" t="s">
        <v>194</v>
      </c>
      <c r="O25" t="s">
        <v>78</v>
      </c>
      <c r="P25" t="str">
        <f>"                              "</f>
        <v xml:space="preserve">                              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  <c r="Z25">
        <v>0</v>
      </c>
      <c r="AA25">
        <v>0</v>
      </c>
      <c r="AB25">
        <v>0</v>
      </c>
      <c r="AC25">
        <v>0</v>
      </c>
      <c r="AD25">
        <v>0</v>
      </c>
      <c r="AE25">
        <v>0</v>
      </c>
      <c r="AF25">
        <v>0</v>
      </c>
      <c r="AG25">
        <v>0</v>
      </c>
      <c r="AH25">
        <v>0</v>
      </c>
      <c r="AI25">
        <v>0</v>
      </c>
      <c r="AJ25">
        <v>0</v>
      </c>
      <c r="AK25">
        <v>9.84</v>
      </c>
      <c r="AL25">
        <v>0</v>
      </c>
      <c r="AM25">
        <v>0</v>
      </c>
      <c r="AN25">
        <v>0</v>
      </c>
      <c r="AO25">
        <v>0</v>
      </c>
      <c r="AP25">
        <v>0</v>
      </c>
      <c r="AQ25">
        <v>0</v>
      </c>
      <c r="AR25">
        <v>0</v>
      </c>
      <c r="AS25">
        <v>0</v>
      </c>
      <c r="AT25">
        <v>0</v>
      </c>
      <c r="AU25">
        <v>0</v>
      </c>
      <c r="AV25">
        <v>0</v>
      </c>
      <c r="AW25">
        <v>0</v>
      </c>
      <c r="AX25">
        <v>0</v>
      </c>
      <c r="AY25">
        <v>0</v>
      </c>
      <c r="AZ25">
        <v>0</v>
      </c>
      <c r="BA25">
        <v>0</v>
      </c>
      <c r="BB25">
        <v>0</v>
      </c>
      <c r="BC25">
        <v>0</v>
      </c>
      <c r="BD25">
        <v>0</v>
      </c>
      <c r="BE25">
        <v>0</v>
      </c>
      <c r="BF25">
        <v>0</v>
      </c>
      <c r="BG25">
        <v>0</v>
      </c>
      <c r="BH25">
        <v>1</v>
      </c>
      <c r="BI25">
        <v>1</v>
      </c>
      <c r="BJ25">
        <v>0.3</v>
      </c>
      <c r="BK25">
        <v>1</v>
      </c>
      <c r="BL25">
        <v>51.71</v>
      </c>
      <c r="BM25">
        <v>7.76</v>
      </c>
      <c r="BN25">
        <v>59.47</v>
      </c>
      <c r="BO25">
        <v>59.47</v>
      </c>
      <c r="BQ25" t="s">
        <v>153</v>
      </c>
      <c r="BR25" t="s">
        <v>258</v>
      </c>
      <c r="BS25" s="2">
        <v>44295</v>
      </c>
      <c r="BT25" s="3">
        <v>0.73888888888888893</v>
      </c>
      <c r="BU25" t="s">
        <v>259</v>
      </c>
      <c r="BV25" t="s">
        <v>80</v>
      </c>
      <c r="BY25">
        <v>1710</v>
      </c>
      <c r="BZ25" t="s">
        <v>82</v>
      </c>
      <c r="CA25" t="s">
        <v>123</v>
      </c>
      <c r="CC25" t="s">
        <v>90</v>
      </c>
      <c r="CD25">
        <v>6000</v>
      </c>
      <c r="CE25" t="s">
        <v>81</v>
      </c>
      <c r="CF25" s="2">
        <v>44295</v>
      </c>
      <c r="CI25">
        <v>1</v>
      </c>
      <c r="CJ25">
        <v>1</v>
      </c>
      <c r="CK25">
        <v>21</v>
      </c>
      <c r="CL25" t="s">
        <v>80</v>
      </c>
    </row>
    <row r="26" spans="1:90" x14ac:dyDescent="0.25">
      <c r="A26" t="s">
        <v>180</v>
      </c>
      <c r="B26" t="s">
        <v>181</v>
      </c>
      <c r="C26" t="s">
        <v>72</v>
      </c>
      <c r="E26" t="str">
        <f>"009940135284"</f>
        <v>009940135284</v>
      </c>
      <c r="F26" s="2">
        <v>44294</v>
      </c>
      <c r="G26">
        <v>202110</v>
      </c>
      <c r="H26" t="s">
        <v>106</v>
      </c>
      <c r="I26" t="s">
        <v>107</v>
      </c>
      <c r="J26" t="s">
        <v>178</v>
      </c>
      <c r="K26" t="s">
        <v>75</v>
      </c>
      <c r="L26" t="s">
        <v>96</v>
      </c>
      <c r="M26" t="s">
        <v>97</v>
      </c>
      <c r="N26" t="s">
        <v>178</v>
      </c>
      <c r="O26" t="s">
        <v>78</v>
      </c>
      <c r="P26" t="str">
        <f>"NA                            "</f>
        <v xml:space="preserve">NA                            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  <c r="Z26">
        <v>0</v>
      </c>
      <c r="AA26">
        <v>0</v>
      </c>
      <c r="AB26">
        <v>0</v>
      </c>
      <c r="AC26">
        <v>0</v>
      </c>
      <c r="AD26">
        <v>0</v>
      </c>
      <c r="AE26">
        <v>0</v>
      </c>
      <c r="AF26">
        <v>0</v>
      </c>
      <c r="AG26">
        <v>0</v>
      </c>
      <c r="AH26">
        <v>0</v>
      </c>
      <c r="AI26">
        <v>0</v>
      </c>
      <c r="AJ26">
        <v>0</v>
      </c>
      <c r="AK26">
        <v>9.84</v>
      </c>
      <c r="AL26">
        <v>0</v>
      </c>
      <c r="AM26">
        <v>0</v>
      </c>
      <c r="AN26">
        <v>0</v>
      </c>
      <c r="AO26">
        <v>0</v>
      </c>
      <c r="AP26">
        <v>0</v>
      </c>
      <c r="AQ26">
        <v>0</v>
      </c>
      <c r="AR26">
        <v>0</v>
      </c>
      <c r="AS26">
        <v>0</v>
      </c>
      <c r="AT26">
        <v>0</v>
      </c>
      <c r="AU26">
        <v>0</v>
      </c>
      <c r="AV26">
        <v>0</v>
      </c>
      <c r="AW26">
        <v>0</v>
      </c>
      <c r="AX26">
        <v>0</v>
      </c>
      <c r="AY26">
        <v>0</v>
      </c>
      <c r="AZ26">
        <v>0</v>
      </c>
      <c r="BA26">
        <v>0</v>
      </c>
      <c r="BB26">
        <v>0</v>
      </c>
      <c r="BC26">
        <v>0</v>
      </c>
      <c r="BD26">
        <v>0</v>
      </c>
      <c r="BE26">
        <v>0</v>
      </c>
      <c r="BF26">
        <v>0</v>
      </c>
      <c r="BG26">
        <v>0</v>
      </c>
      <c r="BH26">
        <v>1</v>
      </c>
      <c r="BI26">
        <v>0.6</v>
      </c>
      <c r="BJ26">
        <v>1.7</v>
      </c>
      <c r="BK26">
        <v>2</v>
      </c>
      <c r="BL26">
        <v>51.71</v>
      </c>
      <c r="BM26">
        <v>7.76</v>
      </c>
      <c r="BN26">
        <v>59.47</v>
      </c>
      <c r="BO26">
        <v>59.47</v>
      </c>
      <c r="BQ26" t="s">
        <v>260</v>
      </c>
      <c r="BR26" t="s">
        <v>173</v>
      </c>
      <c r="BS26" s="2">
        <v>44295</v>
      </c>
      <c r="BT26" s="3">
        <v>0.42499999999999999</v>
      </c>
      <c r="BU26" t="s">
        <v>261</v>
      </c>
      <c r="BV26" t="s">
        <v>93</v>
      </c>
      <c r="BY26">
        <v>8553.26</v>
      </c>
      <c r="BZ26" t="s">
        <v>82</v>
      </c>
      <c r="CA26" t="s">
        <v>117</v>
      </c>
      <c r="CC26" t="s">
        <v>97</v>
      </c>
      <c r="CD26">
        <v>7800</v>
      </c>
      <c r="CE26" t="s">
        <v>81</v>
      </c>
      <c r="CF26" s="2">
        <v>44298</v>
      </c>
      <c r="CI26">
        <v>1</v>
      </c>
      <c r="CJ26">
        <v>1</v>
      </c>
      <c r="CK26">
        <v>21</v>
      </c>
      <c r="CL26" t="s">
        <v>80</v>
      </c>
    </row>
    <row r="27" spans="1:90" x14ac:dyDescent="0.25">
      <c r="A27" t="s">
        <v>180</v>
      </c>
      <c r="B27" t="s">
        <v>181</v>
      </c>
      <c r="C27" t="s">
        <v>72</v>
      </c>
      <c r="E27" t="str">
        <f>"009940842015"</f>
        <v>009940842015</v>
      </c>
      <c r="F27" s="2">
        <v>44295</v>
      </c>
      <c r="G27">
        <v>202110</v>
      </c>
      <c r="H27" t="s">
        <v>118</v>
      </c>
      <c r="I27" t="s">
        <v>119</v>
      </c>
      <c r="J27" t="s">
        <v>262</v>
      </c>
      <c r="K27" t="s">
        <v>75</v>
      </c>
      <c r="L27" t="s">
        <v>89</v>
      </c>
      <c r="M27" t="s">
        <v>90</v>
      </c>
      <c r="N27" t="s">
        <v>262</v>
      </c>
      <c r="O27" t="s">
        <v>78</v>
      </c>
      <c r="P27" t="str">
        <f>"                              "</f>
        <v xml:space="preserve">                              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  <c r="Z27">
        <v>0</v>
      </c>
      <c r="AA27">
        <v>0</v>
      </c>
      <c r="AB27">
        <v>0</v>
      </c>
      <c r="AC27">
        <v>0</v>
      </c>
      <c r="AD27">
        <v>0</v>
      </c>
      <c r="AE27">
        <v>0</v>
      </c>
      <c r="AF27">
        <v>0</v>
      </c>
      <c r="AG27">
        <v>0</v>
      </c>
      <c r="AH27">
        <v>0</v>
      </c>
      <c r="AI27">
        <v>0</v>
      </c>
      <c r="AJ27">
        <v>0</v>
      </c>
      <c r="AK27">
        <v>9.84</v>
      </c>
      <c r="AL27">
        <v>0</v>
      </c>
      <c r="AM27">
        <v>0</v>
      </c>
      <c r="AN27">
        <v>0</v>
      </c>
      <c r="AO27">
        <v>0</v>
      </c>
      <c r="AP27">
        <v>0</v>
      </c>
      <c r="AQ27">
        <v>0</v>
      </c>
      <c r="AR27">
        <v>0</v>
      </c>
      <c r="AS27">
        <v>0</v>
      </c>
      <c r="AT27">
        <v>0</v>
      </c>
      <c r="AU27">
        <v>0</v>
      </c>
      <c r="AV27">
        <v>0</v>
      </c>
      <c r="AW27">
        <v>0</v>
      </c>
      <c r="AX27">
        <v>0</v>
      </c>
      <c r="AY27">
        <v>0</v>
      </c>
      <c r="AZ27">
        <v>0</v>
      </c>
      <c r="BA27">
        <v>0</v>
      </c>
      <c r="BB27">
        <v>0</v>
      </c>
      <c r="BC27">
        <v>0</v>
      </c>
      <c r="BD27">
        <v>0</v>
      </c>
      <c r="BE27">
        <v>0</v>
      </c>
      <c r="BF27">
        <v>0</v>
      </c>
      <c r="BG27">
        <v>0</v>
      </c>
      <c r="BH27">
        <v>1</v>
      </c>
      <c r="BI27">
        <v>1</v>
      </c>
      <c r="BJ27">
        <v>0.2</v>
      </c>
      <c r="BK27">
        <v>1</v>
      </c>
      <c r="BL27">
        <v>51.71</v>
      </c>
      <c r="BM27">
        <v>7.76</v>
      </c>
      <c r="BN27">
        <v>59.47</v>
      </c>
      <c r="BO27">
        <v>59.47</v>
      </c>
      <c r="BS27" s="2">
        <v>44299</v>
      </c>
      <c r="BT27" s="3">
        <v>0.34027777777777773</v>
      </c>
      <c r="BU27" t="s">
        <v>223</v>
      </c>
      <c r="BV27" t="s">
        <v>80</v>
      </c>
      <c r="BW27" t="s">
        <v>112</v>
      </c>
      <c r="BX27" t="s">
        <v>133</v>
      </c>
      <c r="BY27">
        <v>1200</v>
      </c>
      <c r="BZ27" t="s">
        <v>82</v>
      </c>
      <c r="CA27" t="s">
        <v>143</v>
      </c>
      <c r="CC27" t="s">
        <v>90</v>
      </c>
      <c r="CD27">
        <v>6000</v>
      </c>
      <c r="CE27" t="s">
        <v>81</v>
      </c>
      <c r="CF27" s="2">
        <v>44300</v>
      </c>
      <c r="CI27">
        <v>1</v>
      </c>
      <c r="CJ27">
        <v>2</v>
      </c>
      <c r="CK27">
        <v>21</v>
      </c>
      <c r="CL27" t="s">
        <v>80</v>
      </c>
    </row>
    <row r="28" spans="1:90" x14ac:dyDescent="0.25">
      <c r="A28" t="s">
        <v>180</v>
      </c>
      <c r="B28" t="s">
        <v>181</v>
      </c>
      <c r="C28" t="s">
        <v>72</v>
      </c>
      <c r="E28" t="str">
        <f>"009940735151"</f>
        <v>009940735151</v>
      </c>
      <c r="F28" s="2">
        <v>44298</v>
      </c>
      <c r="G28">
        <v>202110</v>
      </c>
      <c r="H28" t="s">
        <v>73</v>
      </c>
      <c r="I28" t="s">
        <v>74</v>
      </c>
      <c r="J28" t="s">
        <v>203</v>
      </c>
      <c r="K28" t="s">
        <v>75</v>
      </c>
      <c r="L28" t="s">
        <v>96</v>
      </c>
      <c r="M28" t="s">
        <v>97</v>
      </c>
      <c r="N28" t="s">
        <v>263</v>
      </c>
      <c r="O28" t="s">
        <v>78</v>
      </c>
      <c r="P28" t="str">
        <f>"...                           "</f>
        <v xml:space="preserve">...                           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W28">
        <v>0</v>
      </c>
      <c r="X28">
        <v>0</v>
      </c>
      <c r="Y28">
        <v>0</v>
      </c>
      <c r="Z28">
        <v>0</v>
      </c>
      <c r="AA28">
        <v>0</v>
      </c>
      <c r="AB28">
        <v>0</v>
      </c>
      <c r="AC28">
        <v>0</v>
      </c>
      <c r="AD28">
        <v>0</v>
      </c>
      <c r="AE28">
        <v>0</v>
      </c>
      <c r="AF28">
        <v>0</v>
      </c>
      <c r="AG28">
        <v>0</v>
      </c>
      <c r="AH28">
        <v>0</v>
      </c>
      <c r="AI28">
        <v>0</v>
      </c>
      <c r="AJ28">
        <v>0</v>
      </c>
      <c r="AK28">
        <v>9.84</v>
      </c>
      <c r="AL28">
        <v>0</v>
      </c>
      <c r="AM28">
        <v>0</v>
      </c>
      <c r="AN28">
        <v>0</v>
      </c>
      <c r="AO28">
        <v>0</v>
      </c>
      <c r="AP28">
        <v>0</v>
      </c>
      <c r="AQ28">
        <v>0</v>
      </c>
      <c r="AR28">
        <v>0</v>
      </c>
      <c r="AS28">
        <v>0</v>
      </c>
      <c r="AT28">
        <v>0</v>
      </c>
      <c r="AU28">
        <v>0</v>
      </c>
      <c r="AV28">
        <v>0</v>
      </c>
      <c r="AW28">
        <v>0</v>
      </c>
      <c r="AX28">
        <v>0</v>
      </c>
      <c r="AY28">
        <v>0</v>
      </c>
      <c r="AZ28">
        <v>0</v>
      </c>
      <c r="BA28">
        <v>0</v>
      </c>
      <c r="BB28">
        <v>0</v>
      </c>
      <c r="BC28">
        <v>0</v>
      </c>
      <c r="BD28">
        <v>0</v>
      </c>
      <c r="BE28">
        <v>0</v>
      </c>
      <c r="BF28">
        <v>0</v>
      </c>
      <c r="BG28">
        <v>0</v>
      </c>
      <c r="BH28">
        <v>1</v>
      </c>
      <c r="BI28">
        <v>1</v>
      </c>
      <c r="BJ28">
        <v>0.2</v>
      </c>
      <c r="BK28">
        <v>1</v>
      </c>
      <c r="BL28">
        <v>51.71</v>
      </c>
      <c r="BM28">
        <v>7.76</v>
      </c>
      <c r="BN28">
        <v>59.47</v>
      </c>
      <c r="BO28">
        <v>59.47</v>
      </c>
      <c r="BQ28" t="s">
        <v>196</v>
      </c>
      <c r="BR28" t="s">
        <v>185</v>
      </c>
      <c r="BS28" s="2">
        <v>44299</v>
      </c>
      <c r="BT28" s="3">
        <v>0.36041666666666666</v>
      </c>
      <c r="BU28" t="s">
        <v>264</v>
      </c>
      <c r="BV28" t="s">
        <v>93</v>
      </c>
      <c r="BY28">
        <v>1200</v>
      </c>
      <c r="BZ28" t="s">
        <v>82</v>
      </c>
      <c r="CA28" t="s">
        <v>100</v>
      </c>
      <c r="CC28" t="s">
        <v>97</v>
      </c>
      <c r="CD28">
        <v>8000</v>
      </c>
      <c r="CE28" t="s">
        <v>81</v>
      </c>
      <c r="CF28" s="2">
        <v>44300</v>
      </c>
      <c r="CI28">
        <v>1</v>
      </c>
      <c r="CJ28">
        <v>1</v>
      </c>
      <c r="CK28">
        <v>21</v>
      </c>
      <c r="CL28" t="s">
        <v>80</v>
      </c>
    </row>
    <row r="29" spans="1:90" x14ac:dyDescent="0.25">
      <c r="A29" t="s">
        <v>180</v>
      </c>
      <c r="B29" t="s">
        <v>181</v>
      </c>
      <c r="C29" t="s">
        <v>72</v>
      </c>
      <c r="E29" t="str">
        <f>"009940648443"</f>
        <v>009940648443</v>
      </c>
      <c r="F29" s="2">
        <v>44298</v>
      </c>
      <c r="G29">
        <v>202110</v>
      </c>
      <c r="H29" t="s">
        <v>96</v>
      </c>
      <c r="I29" t="s">
        <v>97</v>
      </c>
      <c r="J29" t="s">
        <v>194</v>
      </c>
      <c r="K29" t="s">
        <v>75</v>
      </c>
      <c r="L29" t="s">
        <v>76</v>
      </c>
      <c r="M29" t="s">
        <v>77</v>
      </c>
      <c r="N29" t="s">
        <v>241</v>
      </c>
      <c r="O29" t="s">
        <v>78</v>
      </c>
      <c r="P29" t="str">
        <f>"COST CENTRE 11252350FS        "</f>
        <v xml:space="preserve">COST CENTRE 11252350FS        </v>
      </c>
      <c r="Q29">
        <v>0</v>
      </c>
      <c r="R29">
        <v>0</v>
      </c>
      <c r="S29">
        <v>0</v>
      </c>
      <c r="T29">
        <v>0</v>
      </c>
      <c r="U29">
        <v>0</v>
      </c>
      <c r="V29">
        <v>0</v>
      </c>
      <c r="W29">
        <v>0</v>
      </c>
      <c r="X29">
        <v>0</v>
      </c>
      <c r="Y29">
        <v>0</v>
      </c>
      <c r="Z29">
        <v>0</v>
      </c>
      <c r="AA29">
        <v>0</v>
      </c>
      <c r="AB29">
        <v>0</v>
      </c>
      <c r="AC29">
        <v>0</v>
      </c>
      <c r="AD29">
        <v>0</v>
      </c>
      <c r="AE29">
        <v>0</v>
      </c>
      <c r="AF29">
        <v>0</v>
      </c>
      <c r="AG29">
        <v>0</v>
      </c>
      <c r="AH29">
        <v>0</v>
      </c>
      <c r="AI29">
        <v>0</v>
      </c>
      <c r="AJ29">
        <v>0</v>
      </c>
      <c r="AK29">
        <v>9.84</v>
      </c>
      <c r="AL29">
        <v>0</v>
      </c>
      <c r="AM29">
        <v>0</v>
      </c>
      <c r="AN29">
        <v>0</v>
      </c>
      <c r="AO29">
        <v>0</v>
      </c>
      <c r="AP29">
        <v>0</v>
      </c>
      <c r="AQ29">
        <v>0</v>
      </c>
      <c r="AR29">
        <v>0</v>
      </c>
      <c r="AS29">
        <v>0</v>
      </c>
      <c r="AT29">
        <v>0</v>
      </c>
      <c r="AU29">
        <v>0</v>
      </c>
      <c r="AV29">
        <v>0</v>
      </c>
      <c r="AW29">
        <v>0</v>
      </c>
      <c r="AX29">
        <v>0</v>
      </c>
      <c r="AY29">
        <v>0</v>
      </c>
      <c r="AZ29">
        <v>0</v>
      </c>
      <c r="BA29">
        <v>0</v>
      </c>
      <c r="BB29">
        <v>0</v>
      </c>
      <c r="BC29">
        <v>0</v>
      </c>
      <c r="BD29">
        <v>0</v>
      </c>
      <c r="BE29">
        <v>0</v>
      </c>
      <c r="BF29">
        <v>0</v>
      </c>
      <c r="BG29">
        <v>0</v>
      </c>
      <c r="BH29">
        <v>1</v>
      </c>
      <c r="BI29">
        <v>0.2</v>
      </c>
      <c r="BJ29">
        <v>0.4</v>
      </c>
      <c r="BK29">
        <v>0.5</v>
      </c>
      <c r="BL29">
        <v>51.71</v>
      </c>
      <c r="BM29">
        <v>7.76</v>
      </c>
      <c r="BN29">
        <v>59.47</v>
      </c>
      <c r="BO29">
        <v>59.47</v>
      </c>
      <c r="BQ29" t="s">
        <v>265</v>
      </c>
      <c r="BR29" t="s">
        <v>266</v>
      </c>
      <c r="BS29" s="2">
        <v>44299</v>
      </c>
      <c r="BT29" s="3">
        <v>0.3215277777777778</v>
      </c>
      <c r="BU29" t="s">
        <v>267</v>
      </c>
      <c r="BV29" t="s">
        <v>93</v>
      </c>
      <c r="BY29">
        <v>2098.4</v>
      </c>
      <c r="BZ29" t="s">
        <v>82</v>
      </c>
      <c r="CA29" t="s">
        <v>268</v>
      </c>
      <c r="CC29" t="s">
        <v>77</v>
      </c>
      <c r="CD29">
        <v>2021</v>
      </c>
      <c r="CE29" t="s">
        <v>81</v>
      </c>
      <c r="CF29" s="2">
        <v>44300</v>
      </c>
      <c r="CI29">
        <v>1</v>
      </c>
      <c r="CJ29">
        <v>1</v>
      </c>
      <c r="CK29">
        <v>21</v>
      </c>
      <c r="CL29" t="s">
        <v>80</v>
      </c>
    </row>
    <row r="30" spans="1:90" x14ac:dyDescent="0.25">
      <c r="A30" t="s">
        <v>180</v>
      </c>
      <c r="B30" t="s">
        <v>181</v>
      </c>
      <c r="C30" t="s">
        <v>72</v>
      </c>
      <c r="E30" t="str">
        <f>"009940648427"</f>
        <v>009940648427</v>
      </c>
      <c r="F30" s="2">
        <v>44299</v>
      </c>
      <c r="G30">
        <v>202110</v>
      </c>
      <c r="H30" t="s">
        <v>96</v>
      </c>
      <c r="I30" t="s">
        <v>97</v>
      </c>
      <c r="J30" t="s">
        <v>178</v>
      </c>
      <c r="K30" t="s">
        <v>75</v>
      </c>
      <c r="L30" t="s">
        <v>106</v>
      </c>
      <c r="M30" t="s">
        <v>107</v>
      </c>
      <c r="N30" t="s">
        <v>269</v>
      </c>
      <c r="O30" t="s">
        <v>78</v>
      </c>
      <c r="P30" t="str">
        <f>"JHB                           "</f>
        <v xml:space="preserve">JHB                           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  <c r="X30">
        <v>0</v>
      </c>
      <c r="Y30">
        <v>0</v>
      </c>
      <c r="Z30">
        <v>0</v>
      </c>
      <c r="AA30">
        <v>0</v>
      </c>
      <c r="AB30">
        <v>0</v>
      </c>
      <c r="AC30">
        <v>0</v>
      </c>
      <c r="AD30">
        <v>0</v>
      </c>
      <c r="AE30">
        <v>0</v>
      </c>
      <c r="AF30">
        <v>0</v>
      </c>
      <c r="AG30">
        <v>0</v>
      </c>
      <c r="AH30">
        <v>0</v>
      </c>
      <c r="AI30">
        <v>0</v>
      </c>
      <c r="AJ30">
        <v>0</v>
      </c>
      <c r="AK30">
        <v>9.84</v>
      </c>
      <c r="AL30">
        <v>0</v>
      </c>
      <c r="AM30">
        <v>0</v>
      </c>
      <c r="AN30">
        <v>0</v>
      </c>
      <c r="AO30">
        <v>0</v>
      </c>
      <c r="AP30">
        <v>0</v>
      </c>
      <c r="AQ30">
        <v>0</v>
      </c>
      <c r="AR30">
        <v>0</v>
      </c>
      <c r="AS30">
        <v>0</v>
      </c>
      <c r="AT30">
        <v>0</v>
      </c>
      <c r="AU30">
        <v>0</v>
      </c>
      <c r="AV30">
        <v>0</v>
      </c>
      <c r="AW30">
        <v>0</v>
      </c>
      <c r="AX30">
        <v>0</v>
      </c>
      <c r="AY30">
        <v>0</v>
      </c>
      <c r="AZ30">
        <v>0</v>
      </c>
      <c r="BA30">
        <v>0</v>
      </c>
      <c r="BB30">
        <v>0</v>
      </c>
      <c r="BC30">
        <v>0</v>
      </c>
      <c r="BD30">
        <v>0</v>
      </c>
      <c r="BE30">
        <v>0</v>
      </c>
      <c r="BF30">
        <v>0</v>
      </c>
      <c r="BG30">
        <v>0</v>
      </c>
      <c r="BH30">
        <v>1</v>
      </c>
      <c r="BI30">
        <v>1</v>
      </c>
      <c r="BJ30">
        <v>0.2</v>
      </c>
      <c r="BK30">
        <v>1</v>
      </c>
      <c r="BL30">
        <v>51.71</v>
      </c>
      <c r="BM30">
        <v>7.76</v>
      </c>
      <c r="BN30">
        <v>59.47</v>
      </c>
      <c r="BO30">
        <v>59.47</v>
      </c>
      <c r="BQ30" t="s">
        <v>270</v>
      </c>
      <c r="BR30" t="s">
        <v>271</v>
      </c>
      <c r="BS30" s="2">
        <v>44300</v>
      </c>
      <c r="BT30" s="3">
        <v>0.4201388888888889</v>
      </c>
      <c r="BU30" t="s">
        <v>272</v>
      </c>
      <c r="BV30" t="s">
        <v>93</v>
      </c>
      <c r="BY30">
        <v>1200</v>
      </c>
      <c r="BZ30" t="s">
        <v>82</v>
      </c>
      <c r="CA30" t="s">
        <v>115</v>
      </c>
      <c r="CC30" t="s">
        <v>107</v>
      </c>
      <c r="CD30">
        <v>1683</v>
      </c>
      <c r="CE30" t="s">
        <v>81</v>
      </c>
      <c r="CF30" s="2">
        <v>44301</v>
      </c>
      <c r="CI30">
        <v>1</v>
      </c>
      <c r="CJ30">
        <v>1</v>
      </c>
      <c r="CK30">
        <v>21</v>
      </c>
      <c r="CL30" t="s">
        <v>80</v>
      </c>
    </row>
    <row r="31" spans="1:90" x14ac:dyDescent="0.25">
      <c r="A31" t="s">
        <v>180</v>
      </c>
      <c r="B31" t="s">
        <v>181</v>
      </c>
      <c r="C31" t="s">
        <v>72</v>
      </c>
      <c r="E31" t="str">
        <f>"009940912262"</f>
        <v>009940912262</v>
      </c>
      <c r="F31" s="2">
        <v>44299</v>
      </c>
      <c r="G31">
        <v>202110</v>
      </c>
      <c r="H31" t="s">
        <v>89</v>
      </c>
      <c r="I31" t="s">
        <v>90</v>
      </c>
      <c r="J31" t="s">
        <v>194</v>
      </c>
      <c r="K31" t="s">
        <v>75</v>
      </c>
      <c r="L31" t="s">
        <v>76</v>
      </c>
      <c r="M31" t="s">
        <v>77</v>
      </c>
      <c r="N31" t="s">
        <v>203</v>
      </c>
      <c r="O31" t="s">
        <v>78</v>
      </c>
      <c r="P31" t="str">
        <f>"11912270 FM                   "</f>
        <v xml:space="preserve">11912270 FM                   </v>
      </c>
      <c r="Q31">
        <v>0</v>
      </c>
      <c r="R31">
        <v>0</v>
      </c>
      <c r="S31">
        <v>0</v>
      </c>
      <c r="T31">
        <v>0</v>
      </c>
      <c r="U31">
        <v>0</v>
      </c>
      <c r="V31">
        <v>0</v>
      </c>
      <c r="W31">
        <v>0</v>
      </c>
      <c r="X31">
        <v>0</v>
      </c>
      <c r="Y31">
        <v>0</v>
      </c>
      <c r="Z31">
        <v>0</v>
      </c>
      <c r="AA31">
        <v>0</v>
      </c>
      <c r="AB31">
        <v>0</v>
      </c>
      <c r="AC31">
        <v>0</v>
      </c>
      <c r="AD31">
        <v>0</v>
      </c>
      <c r="AE31">
        <v>0</v>
      </c>
      <c r="AF31">
        <v>0</v>
      </c>
      <c r="AG31">
        <v>0</v>
      </c>
      <c r="AH31">
        <v>0</v>
      </c>
      <c r="AI31">
        <v>0</v>
      </c>
      <c r="AJ31">
        <v>0</v>
      </c>
      <c r="AK31">
        <v>9.84</v>
      </c>
      <c r="AL31">
        <v>0</v>
      </c>
      <c r="AM31">
        <v>0</v>
      </c>
      <c r="AN31">
        <v>0</v>
      </c>
      <c r="AO31">
        <v>0</v>
      </c>
      <c r="AP31">
        <v>0</v>
      </c>
      <c r="AQ31">
        <v>0</v>
      </c>
      <c r="AR31">
        <v>0</v>
      </c>
      <c r="AS31">
        <v>0</v>
      </c>
      <c r="AT31">
        <v>0</v>
      </c>
      <c r="AU31">
        <v>0</v>
      </c>
      <c r="AV31">
        <v>0</v>
      </c>
      <c r="AW31">
        <v>0</v>
      </c>
      <c r="AX31">
        <v>0</v>
      </c>
      <c r="AY31">
        <v>0</v>
      </c>
      <c r="AZ31">
        <v>0</v>
      </c>
      <c r="BA31">
        <v>0</v>
      </c>
      <c r="BB31">
        <v>0</v>
      </c>
      <c r="BC31">
        <v>0</v>
      </c>
      <c r="BD31">
        <v>0</v>
      </c>
      <c r="BE31">
        <v>0</v>
      </c>
      <c r="BF31">
        <v>0</v>
      </c>
      <c r="BG31">
        <v>0</v>
      </c>
      <c r="BH31">
        <v>1</v>
      </c>
      <c r="BI31">
        <v>1</v>
      </c>
      <c r="BJ31">
        <v>0.2</v>
      </c>
      <c r="BK31">
        <v>1</v>
      </c>
      <c r="BL31">
        <v>51.71</v>
      </c>
      <c r="BM31">
        <v>7.76</v>
      </c>
      <c r="BN31">
        <v>59.47</v>
      </c>
      <c r="BO31">
        <v>59.47</v>
      </c>
      <c r="BQ31" t="s">
        <v>273</v>
      </c>
      <c r="BR31" t="s">
        <v>274</v>
      </c>
      <c r="BS31" s="2">
        <v>44300</v>
      </c>
      <c r="BT31" s="3">
        <v>0.3263888888888889</v>
      </c>
      <c r="BU31" t="s">
        <v>136</v>
      </c>
      <c r="BV31" t="s">
        <v>93</v>
      </c>
      <c r="BY31">
        <v>1200</v>
      </c>
      <c r="BZ31" t="s">
        <v>82</v>
      </c>
      <c r="CA31" t="s">
        <v>170</v>
      </c>
      <c r="CC31" t="s">
        <v>77</v>
      </c>
      <c r="CD31">
        <v>2000</v>
      </c>
      <c r="CE31" t="s">
        <v>81</v>
      </c>
      <c r="CF31" s="2">
        <v>44301</v>
      </c>
      <c r="CI31">
        <v>1</v>
      </c>
      <c r="CJ31">
        <v>1</v>
      </c>
      <c r="CK31">
        <v>21</v>
      </c>
      <c r="CL31" t="s">
        <v>80</v>
      </c>
    </row>
    <row r="32" spans="1:90" x14ac:dyDescent="0.25">
      <c r="A32" t="s">
        <v>180</v>
      </c>
      <c r="B32" t="s">
        <v>181</v>
      </c>
      <c r="C32" t="s">
        <v>72</v>
      </c>
      <c r="E32" t="str">
        <f>"080010087666"</f>
        <v>080010087666</v>
      </c>
      <c r="F32" s="2">
        <v>44298</v>
      </c>
      <c r="G32">
        <v>202110</v>
      </c>
      <c r="H32" t="s">
        <v>101</v>
      </c>
      <c r="I32" t="s">
        <v>102</v>
      </c>
      <c r="J32" t="s">
        <v>187</v>
      </c>
      <c r="K32" t="s">
        <v>75</v>
      </c>
      <c r="L32" t="s">
        <v>155</v>
      </c>
      <c r="M32" t="s">
        <v>156</v>
      </c>
      <c r="N32" t="s">
        <v>275</v>
      </c>
      <c r="O32" t="s">
        <v>78</v>
      </c>
      <c r="P32" t="str">
        <f>"-                             "</f>
        <v xml:space="preserve">-                             </v>
      </c>
      <c r="Q32">
        <v>0</v>
      </c>
      <c r="R32">
        <v>0</v>
      </c>
      <c r="S32">
        <v>0</v>
      </c>
      <c r="T32">
        <v>0</v>
      </c>
      <c r="U32">
        <v>0</v>
      </c>
      <c r="V32">
        <v>0</v>
      </c>
      <c r="W32">
        <v>0</v>
      </c>
      <c r="X32">
        <v>0</v>
      </c>
      <c r="Y32">
        <v>0</v>
      </c>
      <c r="Z32">
        <v>0</v>
      </c>
      <c r="AA32">
        <v>0</v>
      </c>
      <c r="AB32">
        <v>0</v>
      </c>
      <c r="AC32">
        <v>0</v>
      </c>
      <c r="AD32">
        <v>0</v>
      </c>
      <c r="AE32">
        <v>0</v>
      </c>
      <c r="AF32">
        <v>0</v>
      </c>
      <c r="AG32">
        <v>0</v>
      </c>
      <c r="AH32">
        <v>0</v>
      </c>
      <c r="AI32">
        <v>0</v>
      </c>
      <c r="AJ32">
        <v>0</v>
      </c>
      <c r="AK32">
        <v>19.059999999999999</v>
      </c>
      <c r="AL32">
        <v>0</v>
      </c>
      <c r="AM32">
        <v>0</v>
      </c>
      <c r="AN32">
        <v>0</v>
      </c>
      <c r="AO32">
        <v>0</v>
      </c>
      <c r="AP32">
        <v>0</v>
      </c>
      <c r="AQ32">
        <v>0</v>
      </c>
      <c r="AR32">
        <v>0</v>
      </c>
      <c r="AS32">
        <v>0</v>
      </c>
      <c r="AT32">
        <v>0</v>
      </c>
      <c r="AU32">
        <v>0</v>
      </c>
      <c r="AV32">
        <v>0</v>
      </c>
      <c r="AW32">
        <v>0</v>
      </c>
      <c r="AX32">
        <v>0</v>
      </c>
      <c r="AY32">
        <v>0</v>
      </c>
      <c r="AZ32">
        <v>0</v>
      </c>
      <c r="BA32">
        <v>0</v>
      </c>
      <c r="BB32">
        <v>0</v>
      </c>
      <c r="BC32">
        <v>0</v>
      </c>
      <c r="BD32">
        <v>0</v>
      </c>
      <c r="BE32">
        <v>0</v>
      </c>
      <c r="BF32">
        <v>0</v>
      </c>
      <c r="BG32">
        <v>0</v>
      </c>
      <c r="BH32">
        <v>1</v>
      </c>
      <c r="BI32">
        <v>2</v>
      </c>
      <c r="BJ32">
        <v>1.4</v>
      </c>
      <c r="BK32">
        <v>2</v>
      </c>
      <c r="BL32">
        <v>100.18</v>
      </c>
      <c r="BM32">
        <v>15.03</v>
      </c>
      <c r="BN32">
        <v>115.21</v>
      </c>
      <c r="BO32">
        <v>115.21</v>
      </c>
      <c r="BP32" t="s">
        <v>79</v>
      </c>
      <c r="BQ32" t="s">
        <v>276</v>
      </c>
      <c r="BR32" t="s">
        <v>277</v>
      </c>
      <c r="BS32" s="2">
        <v>44300</v>
      </c>
      <c r="BT32" s="3">
        <v>0.65069444444444446</v>
      </c>
      <c r="BU32" t="s">
        <v>278</v>
      </c>
      <c r="BV32" t="s">
        <v>80</v>
      </c>
      <c r="BW32" t="s">
        <v>114</v>
      </c>
      <c r="BX32" t="s">
        <v>139</v>
      </c>
      <c r="BY32">
        <v>7056</v>
      </c>
      <c r="CA32" t="s">
        <v>157</v>
      </c>
      <c r="CC32" t="s">
        <v>156</v>
      </c>
      <c r="CD32">
        <v>3900</v>
      </c>
      <c r="CE32" t="s">
        <v>279</v>
      </c>
      <c r="CF32" s="2">
        <v>44300</v>
      </c>
      <c r="CI32">
        <v>1</v>
      </c>
      <c r="CJ32">
        <v>1</v>
      </c>
      <c r="CK32">
        <v>23</v>
      </c>
      <c r="CL32" t="s">
        <v>80</v>
      </c>
    </row>
    <row r="33" spans="1:90" x14ac:dyDescent="0.25">
      <c r="A33" t="s">
        <v>180</v>
      </c>
      <c r="B33" t="s">
        <v>181</v>
      </c>
      <c r="C33" t="s">
        <v>72</v>
      </c>
      <c r="E33" t="str">
        <f>"009940641827"</f>
        <v>009940641827</v>
      </c>
      <c r="F33" s="2">
        <v>44301</v>
      </c>
      <c r="G33">
        <v>202110</v>
      </c>
      <c r="H33" t="s">
        <v>96</v>
      </c>
      <c r="I33" t="s">
        <v>97</v>
      </c>
      <c r="J33" t="s">
        <v>178</v>
      </c>
      <c r="K33" t="s">
        <v>75</v>
      </c>
      <c r="L33" t="s">
        <v>85</v>
      </c>
      <c r="M33" t="s">
        <v>86</v>
      </c>
      <c r="N33" t="s">
        <v>178</v>
      </c>
      <c r="O33" t="s">
        <v>109</v>
      </c>
      <c r="P33" t="str">
        <f>"NA                            "</f>
        <v xml:space="preserve">NA                            </v>
      </c>
      <c r="Q33">
        <v>0</v>
      </c>
      <c r="R33">
        <v>0</v>
      </c>
      <c r="S33">
        <v>0</v>
      </c>
      <c r="T33">
        <v>0</v>
      </c>
      <c r="U33">
        <v>0</v>
      </c>
      <c r="V33">
        <v>0</v>
      </c>
      <c r="W33">
        <v>0</v>
      </c>
      <c r="X33">
        <v>0</v>
      </c>
      <c r="Y33">
        <v>0</v>
      </c>
      <c r="Z33">
        <v>0</v>
      </c>
      <c r="AA33">
        <v>0</v>
      </c>
      <c r="AB33">
        <v>0</v>
      </c>
      <c r="AC33">
        <v>0</v>
      </c>
      <c r="AD33">
        <v>0</v>
      </c>
      <c r="AE33">
        <v>0</v>
      </c>
      <c r="AF33">
        <v>0</v>
      </c>
      <c r="AG33">
        <v>0</v>
      </c>
      <c r="AH33">
        <v>0</v>
      </c>
      <c r="AI33">
        <v>0</v>
      </c>
      <c r="AJ33">
        <v>0</v>
      </c>
      <c r="AK33">
        <v>20.14</v>
      </c>
      <c r="AL33">
        <v>0</v>
      </c>
      <c r="AM33">
        <v>0</v>
      </c>
      <c r="AN33">
        <v>0</v>
      </c>
      <c r="AO33">
        <v>0</v>
      </c>
      <c r="AP33">
        <v>0</v>
      </c>
      <c r="AQ33">
        <v>0</v>
      </c>
      <c r="AR33">
        <v>0</v>
      </c>
      <c r="AS33">
        <v>0</v>
      </c>
      <c r="AT33">
        <v>0</v>
      </c>
      <c r="AU33">
        <v>0</v>
      </c>
      <c r="AV33">
        <v>0</v>
      </c>
      <c r="AW33">
        <v>0</v>
      </c>
      <c r="AX33">
        <v>0</v>
      </c>
      <c r="AY33">
        <v>0</v>
      </c>
      <c r="AZ33">
        <v>0</v>
      </c>
      <c r="BA33">
        <v>0</v>
      </c>
      <c r="BB33">
        <v>0</v>
      </c>
      <c r="BC33">
        <v>0</v>
      </c>
      <c r="BD33">
        <v>0</v>
      </c>
      <c r="BE33">
        <v>0</v>
      </c>
      <c r="BF33">
        <v>0</v>
      </c>
      <c r="BG33">
        <v>0</v>
      </c>
      <c r="BH33">
        <v>1</v>
      </c>
      <c r="BI33">
        <v>7.4</v>
      </c>
      <c r="BJ33">
        <v>8.8000000000000007</v>
      </c>
      <c r="BK33">
        <v>9</v>
      </c>
      <c r="BL33">
        <v>110.85</v>
      </c>
      <c r="BM33">
        <v>16.63</v>
      </c>
      <c r="BN33">
        <v>127.48</v>
      </c>
      <c r="BO33">
        <v>127.48</v>
      </c>
      <c r="BQ33" t="s">
        <v>280</v>
      </c>
      <c r="BR33" t="s">
        <v>281</v>
      </c>
      <c r="BS33" s="2">
        <v>44305</v>
      </c>
      <c r="BT33" s="3">
        <v>0.4201388888888889</v>
      </c>
      <c r="BU33" t="s">
        <v>179</v>
      </c>
      <c r="BV33" t="s">
        <v>93</v>
      </c>
      <c r="BY33">
        <v>43953</v>
      </c>
      <c r="CA33" t="s">
        <v>134</v>
      </c>
      <c r="CC33" t="s">
        <v>86</v>
      </c>
      <c r="CD33">
        <v>4001</v>
      </c>
      <c r="CE33" t="s">
        <v>81</v>
      </c>
      <c r="CF33" s="2">
        <v>44305</v>
      </c>
      <c r="CI33">
        <v>2</v>
      </c>
      <c r="CJ33">
        <v>2</v>
      </c>
      <c r="CK33" t="s">
        <v>130</v>
      </c>
      <c r="CL33" t="s">
        <v>80</v>
      </c>
    </row>
    <row r="34" spans="1:90" x14ac:dyDescent="0.25">
      <c r="A34" t="s">
        <v>180</v>
      </c>
      <c r="B34" t="s">
        <v>181</v>
      </c>
      <c r="C34" t="s">
        <v>72</v>
      </c>
      <c r="E34" t="str">
        <f>"080010091269"</f>
        <v>080010091269</v>
      </c>
      <c r="F34" s="2">
        <v>44301</v>
      </c>
      <c r="G34">
        <v>202110</v>
      </c>
      <c r="H34" t="s">
        <v>101</v>
      </c>
      <c r="I34" t="s">
        <v>102</v>
      </c>
      <c r="J34" t="s">
        <v>282</v>
      </c>
      <c r="K34" t="s">
        <v>75</v>
      </c>
      <c r="L34" t="s">
        <v>87</v>
      </c>
      <c r="M34" t="s">
        <v>88</v>
      </c>
      <c r="N34" t="s">
        <v>283</v>
      </c>
      <c r="O34" t="s">
        <v>109</v>
      </c>
      <c r="P34" t="str">
        <f>"-                             "</f>
        <v xml:space="preserve">-                             </v>
      </c>
      <c r="Q34">
        <v>0</v>
      </c>
      <c r="R34">
        <v>0</v>
      </c>
      <c r="S34">
        <v>0</v>
      </c>
      <c r="T34">
        <v>0</v>
      </c>
      <c r="U34">
        <v>0</v>
      </c>
      <c r="V34">
        <v>0</v>
      </c>
      <c r="W34">
        <v>0</v>
      </c>
      <c r="X34">
        <v>0</v>
      </c>
      <c r="Y34">
        <v>0</v>
      </c>
      <c r="Z34">
        <v>0</v>
      </c>
      <c r="AA34">
        <v>0</v>
      </c>
      <c r="AB34">
        <v>0</v>
      </c>
      <c r="AC34">
        <v>0</v>
      </c>
      <c r="AD34">
        <v>0</v>
      </c>
      <c r="AE34">
        <v>0</v>
      </c>
      <c r="AF34">
        <v>0</v>
      </c>
      <c r="AG34">
        <v>0</v>
      </c>
      <c r="AH34">
        <v>0</v>
      </c>
      <c r="AI34">
        <v>0</v>
      </c>
      <c r="AJ34">
        <v>0</v>
      </c>
      <c r="AK34">
        <v>18.45</v>
      </c>
      <c r="AL34">
        <v>0</v>
      </c>
      <c r="AM34">
        <v>0</v>
      </c>
      <c r="AN34">
        <v>0</v>
      </c>
      <c r="AO34">
        <v>0</v>
      </c>
      <c r="AP34">
        <v>0</v>
      </c>
      <c r="AQ34">
        <v>0</v>
      </c>
      <c r="AR34">
        <v>0</v>
      </c>
      <c r="AS34">
        <v>0</v>
      </c>
      <c r="AT34">
        <v>0</v>
      </c>
      <c r="AU34">
        <v>0</v>
      </c>
      <c r="AV34">
        <v>0</v>
      </c>
      <c r="AW34">
        <v>0</v>
      </c>
      <c r="AX34">
        <v>0</v>
      </c>
      <c r="AY34">
        <v>0</v>
      </c>
      <c r="AZ34">
        <v>0</v>
      </c>
      <c r="BA34">
        <v>0</v>
      </c>
      <c r="BB34">
        <v>0</v>
      </c>
      <c r="BC34">
        <v>0</v>
      </c>
      <c r="BD34">
        <v>0</v>
      </c>
      <c r="BE34">
        <v>0</v>
      </c>
      <c r="BF34">
        <v>0</v>
      </c>
      <c r="BG34">
        <v>0</v>
      </c>
      <c r="BH34">
        <v>1</v>
      </c>
      <c r="BI34">
        <v>4</v>
      </c>
      <c r="BJ34">
        <v>4.7</v>
      </c>
      <c r="BK34">
        <v>5</v>
      </c>
      <c r="BL34">
        <v>101.95</v>
      </c>
      <c r="BM34">
        <v>15.29</v>
      </c>
      <c r="BN34">
        <v>117.24</v>
      </c>
      <c r="BO34">
        <v>117.24</v>
      </c>
      <c r="BP34" t="s">
        <v>79</v>
      </c>
      <c r="BQ34" t="s">
        <v>284</v>
      </c>
      <c r="BR34" t="s">
        <v>285</v>
      </c>
      <c r="BS34" s="2">
        <v>44302</v>
      </c>
      <c r="BT34" s="3">
        <v>0.42499999999999999</v>
      </c>
      <c r="BU34" t="s">
        <v>284</v>
      </c>
      <c r="BV34" t="s">
        <v>93</v>
      </c>
      <c r="BY34">
        <v>23400</v>
      </c>
      <c r="CA34" t="s">
        <v>128</v>
      </c>
      <c r="CC34" t="s">
        <v>88</v>
      </c>
      <c r="CD34">
        <v>1451</v>
      </c>
      <c r="CE34" t="s">
        <v>81</v>
      </c>
      <c r="CF34" s="2">
        <v>44302</v>
      </c>
      <c r="CI34">
        <v>1</v>
      </c>
      <c r="CJ34">
        <v>1</v>
      </c>
      <c r="CK34" t="s">
        <v>147</v>
      </c>
      <c r="CL34" t="s">
        <v>80</v>
      </c>
    </row>
    <row r="35" spans="1:90" x14ac:dyDescent="0.25">
      <c r="A35" t="s">
        <v>180</v>
      </c>
      <c r="B35" t="s">
        <v>181</v>
      </c>
      <c r="C35" t="s">
        <v>72</v>
      </c>
      <c r="E35" t="str">
        <f>"039902791465"</f>
        <v>039902791465</v>
      </c>
      <c r="F35" s="2">
        <v>44298</v>
      </c>
      <c r="G35">
        <v>202110</v>
      </c>
      <c r="H35" t="s">
        <v>83</v>
      </c>
      <c r="I35" t="s">
        <v>84</v>
      </c>
      <c r="J35" t="s">
        <v>177</v>
      </c>
      <c r="K35" t="s">
        <v>75</v>
      </c>
      <c r="L35" t="s">
        <v>89</v>
      </c>
      <c r="M35" t="s">
        <v>90</v>
      </c>
      <c r="N35" t="s">
        <v>286</v>
      </c>
      <c r="O35" t="s">
        <v>78</v>
      </c>
      <c r="P35" t="str">
        <f>"                              "</f>
        <v xml:space="preserve">                              </v>
      </c>
      <c r="Q35">
        <v>0</v>
      </c>
      <c r="R35">
        <v>0</v>
      </c>
      <c r="S35">
        <v>0</v>
      </c>
      <c r="T35">
        <v>0</v>
      </c>
      <c r="U35">
        <v>0</v>
      </c>
      <c r="V35">
        <v>0</v>
      </c>
      <c r="W35">
        <v>0</v>
      </c>
      <c r="X35">
        <v>0</v>
      </c>
      <c r="Y35">
        <v>0</v>
      </c>
      <c r="Z35">
        <v>0</v>
      </c>
      <c r="AA35">
        <v>0</v>
      </c>
      <c r="AB35">
        <v>0</v>
      </c>
      <c r="AC35">
        <v>0</v>
      </c>
      <c r="AD35">
        <v>0</v>
      </c>
      <c r="AE35">
        <v>0</v>
      </c>
      <c r="AF35">
        <v>0</v>
      </c>
      <c r="AG35">
        <v>0</v>
      </c>
      <c r="AH35">
        <v>0</v>
      </c>
      <c r="AI35">
        <v>0</v>
      </c>
      <c r="AJ35">
        <v>0</v>
      </c>
      <c r="AK35">
        <v>24.59</v>
      </c>
      <c r="AL35">
        <v>0</v>
      </c>
      <c r="AM35">
        <v>0</v>
      </c>
      <c r="AN35">
        <v>0</v>
      </c>
      <c r="AO35">
        <v>0</v>
      </c>
      <c r="AP35">
        <v>0</v>
      </c>
      <c r="AQ35">
        <v>0</v>
      </c>
      <c r="AR35">
        <v>0</v>
      </c>
      <c r="AS35">
        <v>0</v>
      </c>
      <c r="AT35">
        <v>0</v>
      </c>
      <c r="AU35">
        <v>0</v>
      </c>
      <c r="AV35">
        <v>0</v>
      </c>
      <c r="AW35">
        <v>0</v>
      </c>
      <c r="AX35">
        <v>0</v>
      </c>
      <c r="AY35">
        <v>0</v>
      </c>
      <c r="AZ35">
        <v>0</v>
      </c>
      <c r="BA35">
        <v>0</v>
      </c>
      <c r="BB35">
        <v>0</v>
      </c>
      <c r="BC35">
        <v>0</v>
      </c>
      <c r="BD35">
        <v>0</v>
      </c>
      <c r="BE35">
        <v>0</v>
      </c>
      <c r="BF35">
        <v>0</v>
      </c>
      <c r="BG35">
        <v>0</v>
      </c>
      <c r="BH35">
        <v>1</v>
      </c>
      <c r="BI35">
        <v>5</v>
      </c>
      <c r="BJ35">
        <v>3.9</v>
      </c>
      <c r="BK35">
        <v>5</v>
      </c>
      <c r="BL35">
        <v>129.22</v>
      </c>
      <c r="BM35">
        <v>19.38</v>
      </c>
      <c r="BN35">
        <v>148.6</v>
      </c>
      <c r="BO35">
        <v>148.6</v>
      </c>
      <c r="BS35" s="2">
        <v>44299</v>
      </c>
      <c r="BT35" s="3">
        <v>0.34027777777777773</v>
      </c>
      <c r="BU35" t="s">
        <v>223</v>
      </c>
      <c r="BV35" t="s">
        <v>93</v>
      </c>
      <c r="BY35">
        <v>19320</v>
      </c>
      <c r="BZ35" t="s">
        <v>141</v>
      </c>
      <c r="CA35" t="s">
        <v>143</v>
      </c>
      <c r="CC35" t="s">
        <v>90</v>
      </c>
      <c r="CD35">
        <v>6000</v>
      </c>
      <c r="CE35" t="s">
        <v>81</v>
      </c>
      <c r="CF35" s="2">
        <v>44300</v>
      </c>
      <c r="CI35">
        <v>1</v>
      </c>
      <c r="CJ35">
        <v>1</v>
      </c>
      <c r="CK35">
        <v>21</v>
      </c>
      <c r="CL35" t="s">
        <v>80</v>
      </c>
    </row>
    <row r="36" spans="1:90" x14ac:dyDescent="0.25">
      <c r="A36" t="s">
        <v>180</v>
      </c>
      <c r="B36" t="s">
        <v>181</v>
      </c>
      <c r="C36" t="s">
        <v>72</v>
      </c>
      <c r="E36" t="str">
        <f>"009940912261"</f>
        <v>009940912261</v>
      </c>
      <c r="F36" s="2">
        <v>44301</v>
      </c>
      <c r="G36">
        <v>202110</v>
      </c>
      <c r="H36" t="s">
        <v>89</v>
      </c>
      <c r="I36" t="s">
        <v>90</v>
      </c>
      <c r="J36" t="s">
        <v>194</v>
      </c>
      <c r="K36" t="s">
        <v>75</v>
      </c>
      <c r="L36" t="s">
        <v>96</v>
      </c>
      <c r="M36" t="s">
        <v>97</v>
      </c>
      <c r="N36" t="s">
        <v>195</v>
      </c>
      <c r="O36" t="s">
        <v>78</v>
      </c>
      <c r="P36" t="str">
        <f>"11912270 FM                   "</f>
        <v xml:space="preserve">11912270 FM                   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W36">
        <v>0</v>
      </c>
      <c r="X36">
        <v>0</v>
      </c>
      <c r="Y36">
        <v>0</v>
      </c>
      <c r="Z36">
        <v>0</v>
      </c>
      <c r="AA36">
        <v>0</v>
      </c>
      <c r="AB36">
        <v>0</v>
      </c>
      <c r="AC36">
        <v>0</v>
      </c>
      <c r="AD36">
        <v>0</v>
      </c>
      <c r="AE36">
        <v>0</v>
      </c>
      <c r="AF36">
        <v>0</v>
      </c>
      <c r="AG36">
        <v>0</v>
      </c>
      <c r="AH36">
        <v>0</v>
      </c>
      <c r="AI36">
        <v>0</v>
      </c>
      <c r="AJ36">
        <v>0</v>
      </c>
      <c r="AK36">
        <v>9.84</v>
      </c>
      <c r="AL36">
        <v>0</v>
      </c>
      <c r="AM36">
        <v>0</v>
      </c>
      <c r="AN36">
        <v>0</v>
      </c>
      <c r="AO36">
        <v>0</v>
      </c>
      <c r="AP36">
        <v>0</v>
      </c>
      <c r="AQ36">
        <v>0</v>
      </c>
      <c r="AR36">
        <v>0</v>
      </c>
      <c r="AS36">
        <v>0</v>
      </c>
      <c r="AT36">
        <v>0</v>
      </c>
      <c r="AU36">
        <v>0</v>
      </c>
      <c r="AV36">
        <v>0</v>
      </c>
      <c r="AW36">
        <v>0</v>
      </c>
      <c r="AX36">
        <v>0</v>
      </c>
      <c r="AY36">
        <v>0</v>
      </c>
      <c r="AZ36">
        <v>0</v>
      </c>
      <c r="BA36">
        <v>0</v>
      </c>
      <c r="BB36">
        <v>0</v>
      </c>
      <c r="BC36">
        <v>0</v>
      </c>
      <c r="BD36">
        <v>0</v>
      </c>
      <c r="BE36">
        <v>0</v>
      </c>
      <c r="BF36">
        <v>0</v>
      </c>
      <c r="BG36">
        <v>0</v>
      </c>
      <c r="BH36">
        <v>1</v>
      </c>
      <c r="BI36">
        <v>1</v>
      </c>
      <c r="BJ36">
        <v>0.2</v>
      </c>
      <c r="BK36">
        <v>1</v>
      </c>
      <c r="BL36">
        <v>51.71</v>
      </c>
      <c r="BM36">
        <v>7.76</v>
      </c>
      <c r="BN36">
        <v>59.47</v>
      </c>
      <c r="BO36">
        <v>59.47</v>
      </c>
      <c r="BQ36" t="s">
        <v>196</v>
      </c>
      <c r="BR36" t="s">
        <v>197</v>
      </c>
      <c r="BS36" s="2">
        <v>44302</v>
      </c>
      <c r="BT36" s="3">
        <v>0.4375</v>
      </c>
      <c r="BU36" t="s">
        <v>287</v>
      </c>
      <c r="BV36" t="s">
        <v>93</v>
      </c>
      <c r="BY36">
        <v>1200</v>
      </c>
      <c r="BZ36" t="s">
        <v>82</v>
      </c>
      <c r="CA36" t="s">
        <v>100</v>
      </c>
      <c r="CC36" t="s">
        <v>97</v>
      </c>
      <c r="CD36">
        <v>8000</v>
      </c>
      <c r="CE36" t="s">
        <v>81</v>
      </c>
      <c r="CF36" s="2">
        <v>44305</v>
      </c>
      <c r="CI36">
        <v>1</v>
      </c>
      <c r="CJ36">
        <v>1</v>
      </c>
      <c r="CK36">
        <v>21</v>
      </c>
      <c r="CL36" t="s">
        <v>80</v>
      </c>
    </row>
    <row r="37" spans="1:90" x14ac:dyDescent="0.25">
      <c r="A37" t="s">
        <v>180</v>
      </c>
      <c r="B37" t="s">
        <v>181</v>
      </c>
      <c r="C37" t="s">
        <v>72</v>
      </c>
      <c r="E37" t="str">
        <f>"009939975334"</f>
        <v>009939975334</v>
      </c>
      <c r="F37" s="2">
        <v>44301</v>
      </c>
      <c r="G37">
        <v>202110</v>
      </c>
      <c r="H37" t="s">
        <v>83</v>
      </c>
      <c r="I37" t="s">
        <v>84</v>
      </c>
      <c r="J37" t="s">
        <v>194</v>
      </c>
      <c r="K37" t="s">
        <v>75</v>
      </c>
      <c r="L37" t="s">
        <v>89</v>
      </c>
      <c r="M37" t="s">
        <v>90</v>
      </c>
      <c r="N37" t="s">
        <v>203</v>
      </c>
      <c r="O37" t="s">
        <v>78</v>
      </c>
      <c r="P37" t="str">
        <f>"                              "</f>
        <v xml:space="preserve">                              </v>
      </c>
      <c r="Q37">
        <v>0</v>
      </c>
      <c r="R37">
        <v>0</v>
      </c>
      <c r="S37">
        <v>0</v>
      </c>
      <c r="T37">
        <v>0</v>
      </c>
      <c r="U37">
        <v>0</v>
      </c>
      <c r="V37">
        <v>0</v>
      </c>
      <c r="W37">
        <v>0</v>
      </c>
      <c r="X37">
        <v>0</v>
      </c>
      <c r="Y37">
        <v>0</v>
      </c>
      <c r="Z37">
        <v>0</v>
      </c>
      <c r="AA37">
        <v>0</v>
      </c>
      <c r="AB37">
        <v>0</v>
      </c>
      <c r="AC37">
        <v>0</v>
      </c>
      <c r="AD37">
        <v>0</v>
      </c>
      <c r="AE37">
        <v>0</v>
      </c>
      <c r="AF37">
        <v>0</v>
      </c>
      <c r="AG37">
        <v>0</v>
      </c>
      <c r="AH37">
        <v>0</v>
      </c>
      <c r="AI37">
        <v>0</v>
      </c>
      <c r="AJ37">
        <v>0</v>
      </c>
      <c r="AK37">
        <v>9.84</v>
      </c>
      <c r="AL37">
        <v>0</v>
      </c>
      <c r="AM37">
        <v>0</v>
      </c>
      <c r="AN37">
        <v>0</v>
      </c>
      <c r="AO37">
        <v>0</v>
      </c>
      <c r="AP37">
        <v>0</v>
      </c>
      <c r="AQ37">
        <v>0</v>
      </c>
      <c r="AR37">
        <v>0</v>
      </c>
      <c r="AS37">
        <v>0</v>
      </c>
      <c r="AT37">
        <v>0</v>
      </c>
      <c r="AU37">
        <v>0</v>
      </c>
      <c r="AV37">
        <v>0</v>
      </c>
      <c r="AW37">
        <v>0</v>
      </c>
      <c r="AX37">
        <v>0</v>
      </c>
      <c r="AY37">
        <v>0</v>
      </c>
      <c r="AZ37">
        <v>0</v>
      </c>
      <c r="BA37">
        <v>0</v>
      </c>
      <c r="BB37">
        <v>0</v>
      </c>
      <c r="BC37">
        <v>0</v>
      </c>
      <c r="BD37">
        <v>0</v>
      </c>
      <c r="BE37">
        <v>0</v>
      </c>
      <c r="BF37">
        <v>0</v>
      </c>
      <c r="BG37">
        <v>0</v>
      </c>
      <c r="BH37">
        <v>1</v>
      </c>
      <c r="BI37">
        <v>1</v>
      </c>
      <c r="BJ37">
        <v>1.4</v>
      </c>
      <c r="BK37">
        <v>1.5</v>
      </c>
      <c r="BL37">
        <v>51.71</v>
      </c>
      <c r="BM37">
        <v>7.76</v>
      </c>
      <c r="BN37">
        <v>59.47</v>
      </c>
      <c r="BO37">
        <v>59.47</v>
      </c>
      <c r="BQ37" t="s">
        <v>288</v>
      </c>
      <c r="BR37" t="s">
        <v>289</v>
      </c>
      <c r="BS37" s="2">
        <v>44302</v>
      </c>
      <c r="BT37" s="3">
        <v>0.40277777777777773</v>
      </c>
      <c r="BU37" t="s">
        <v>223</v>
      </c>
      <c r="BV37" t="s">
        <v>93</v>
      </c>
      <c r="BY37">
        <v>7144</v>
      </c>
      <c r="BZ37" t="s">
        <v>82</v>
      </c>
      <c r="CA37" t="s">
        <v>113</v>
      </c>
      <c r="CC37" t="s">
        <v>90</v>
      </c>
      <c r="CD37">
        <v>6000</v>
      </c>
      <c r="CE37" t="s">
        <v>81</v>
      </c>
      <c r="CF37" s="2">
        <v>44302</v>
      </c>
      <c r="CI37">
        <v>1</v>
      </c>
      <c r="CJ37">
        <v>1</v>
      </c>
      <c r="CK37">
        <v>21</v>
      </c>
      <c r="CL37" t="s">
        <v>80</v>
      </c>
    </row>
    <row r="38" spans="1:90" x14ac:dyDescent="0.25">
      <c r="A38" t="s">
        <v>180</v>
      </c>
      <c r="B38" t="s">
        <v>181</v>
      </c>
      <c r="C38" t="s">
        <v>72</v>
      </c>
      <c r="E38" t="str">
        <f>"009939921458"</f>
        <v>009939921458</v>
      </c>
      <c r="F38" s="2">
        <v>44300</v>
      </c>
      <c r="G38">
        <v>202110</v>
      </c>
      <c r="H38" t="s">
        <v>163</v>
      </c>
      <c r="I38" t="s">
        <v>164</v>
      </c>
      <c r="J38" t="s">
        <v>290</v>
      </c>
      <c r="K38" t="s">
        <v>75</v>
      </c>
      <c r="L38" t="s">
        <v>96</v>
      </c>
      <c r="M38" t="s">
        <v>97</v>
      </c>
      <c r="N38" t="s">
        <v>183</v>
      </c>
      <c r="O38" t="s">
        <v>78</v>
      </c>
      <c r="P38" t="str">
        <f>"                              "</f>
        <v xml:space="preserve">                              </v>
      </c>
      <c r="Q38">
        <v>0</v>
      </c>
      <c r="R38">
        <v>0</v>
      </c>
      <c r="S38">
        <v>0</v>
      </c>
      <c r="T38">
        <v>0</v>
      </c>
      <c r="U38">
        <v>0</v>
      </c>
      <c r="V38">
        <v>0</v>
      </c>
      <c r="W38">
        <v>0</v>
      </c>
      <c r="X38">
        <v>0</v>
      </c>
      <c r="Y38">
        <v>0</v>
      </c>
      <c r="Z38">
        <v>0</v>
      </c>
      <c r="AA38">
        <v>0</v>
      </c>
      <c r="AB38">
        <v>0</v>
      </c>
      <c r="AC38">
        <v>0</v>
      </c>
      <c r="AD38">
        <v>0</v>
      </c>
      <c r="AE38">
        <v>0</v>
      </c>
      <c r="AF38">
        <v>0</v>
      </c>
      <c r="AG38">
        <v>0</v>
      </c>
      <c r="AH38">
        <v>0</v>
      </c>
      <c r="AI38">
        <v>0</v>
      </c>
      <c r="AJ38">
        <v>0</v>
      </c>
      <c r="AK38">
        <v>9.84</v>
      </c>
      <c r="AL38">
        <v>0</v>
      </c>
      <c r="AM38">
        <v>0</v>
      </c>
      <c r="AN38">
        <v>0</v>
      </c>
      <c r="AO38">
        <v>0</v>
      </c>
      <c r="AP38">
        <v>0</v>
      </c>
      <c r="AQ38">
        <v>0</v>
      </c>
      <c r="AR38">
        <v>0</v>
      </c>
      <c r="AS38">
        <v>0</v>
      </c>
      <c r="AT38">
        <v>0</v>
      </c>
      <c r="AU38">
        <v>0</v>
      </c>
      <c r="AV38">
        <v>0</v>
      </c>
      <c r="AW38">
        <v>0</v>
      </c>
      <c r="AX38">
        <v>0</v>
      </c>
      <c r="AY38">
        <v>0</v>
      </c>
      <c r="AZ38">
        <v>0</v>
      </c>
      <c r="BA38">
        <v>0</v>
      </c>
      <c r="BB38">
        <v>0</v>
      </c>
      <c r="BC38">
        <v>0</v>
      </c>
      <c r="BD38">
        <v>0</v>
      </c>
      <c r="BE38">
        <v>0</v>
      </c>
      <c r="BF38">
        <v>0</v>
      </c>
      <c r="BG38">
        <v>0</v>
      </c>
      <c r="BH38">
        <v>1</v>
      </c>
      <c r="BI38">
        <v>1</v>
      </c>
      <c r="BJ38">
        <v>0.2</v>
      </c>
      <c r="BK38">
        <v>1</v>
      </c>
      <c r="BL38">
        <v>51.71</v>
      </c>
      <c r="BM38">
        <v>7.76</v>
      </c>
      <c r="BN38">
        <v>59.47</v>
      </c>
      <c r="BO38">
        <v>59.47</v>
      </c>
      <c r="BQ38" t="s">
        <v>196</v>
      </c>
      <c r="BS38" s="2">
        <v>44301</v>
      </c>
      <c r="BT38" s="3">
        <v>0.4375</v>
      </c>
      <c r="BU38" t="s">
        <v>291</v>
      </c>
      <c r="BV38" t="s">
        <v>93</v>
      </c>
      <c r="BY38">
        <v>1200</v>
      </c>
      <c r="BZ38" t="s">
        <v>82</v>
      </c>
      <c r="CA38" t="s">
        <v>100</v>
      </c>
      <c r="CC38" t="s">
        <v>97</v>
      </c>
      <c r="CD38">
        <v>8000</v>
      </c>
      <c r="CE38" t="s">
        <v>81</v>
      </c>
      <c r="CF38" s="2">
        <v>44302</v>
      </c>
      <c r="CI38">
        <v>2</v>
      </c>
      <c r="CJ38">
        <v>1</v>
      </c>
      <c r="CK38">
        <v>21</v>
      </c>
      <c r="CL38" t="s">
        <v>80</v>
      </c>
    </row>
    <row r="39" spans="1:90" x14ac:dyDescent="0.25">
      <c r="A39" t="s">
        <v>180</v>
      </c>
      <c r="B39" t="s">
        <v>181</v>
      </c>
      <c r="C39" t="s">
        <v>72</v>
      </c>
      <c r="E39" t="str">
        <f>"009940857267"</f>
        <v>009940857267</v>
      </c>
      <c r="F39" s="2">
        <v>44301</v>
      </c>
      <c r="G39">
        <v>202110</v>
      </c>
      <c r="H39" t="s">
        <v>106</v>
      </c>
      <c r="I39" t="s">
        <v>107</v>
      </c>
      <c r="J39" t="s">
        <v>206</v>
      </c>
      <c r="K39" t="s">
        <v>75</v>
      </c>
      <c r="L39" t="s">
        <v>89</v>
      </c>
      <c r="M39" t="s">
        <v>90</v>
      </c>
      <c r="N39" t="s">
        <v>217</v>
      </c>
      <c r="O39" t="s">
        <v>109</v>
      </c>
      <c r="P39" t="str">
        <f>"NA                            "</f>
        <v xml:space="preserve">NA                            </v>
      </c>
      <c r="Q39">
        <v>0</v>
      </c>
      <c r="R39">
        <v>0</v>
      </c>
      <c r="S39">
        <v>0</v>
      </c>
      <c r="T39">
        <v>0</v>
      </c>
      <c r="U39">
        <v>0</v>
      </c>
      <c r="V39">
        <v>0</v>
      </c>
      <c r="W39">
        <v>0</v>
      </c>
      <c r="X39">
        <v>0</v>
      </c>
      <c r="Y39">
        <v>0</v>
      </c>
      <c r="Z39">
        <v>0</v>
      </c>
      <c r="AA39">
        <v>0</v>
      </c>
      <c r="AB39">
        <v>0</v>
      </c>
      <c r="AC39">
        <v>0</v>
      </c>
      <c r="AD39">
        <v>0</v>
      </c>
      <c r="AE39">
        <v>0</v>
      </c>
      <c r="AF39">
        <v>0</v>
      </c>
      <c r="AG39">
        <v>0</v>
      </c>
      <c r="AH39">
        <v>0</v>
      </c>
      <c r="AI39">
        <v>0</v>
      </c>
      <c r="AJ39">
        <v>0</v>
      </c>
      <c r="AK39">
        <v>52.05</v>
      </c>
      <c r="AL39">
        <v>0</v>
      </c>
      <c r="AM39">
        <v>0</v>
      </c>
      <c r="AN39">
        <v>0</v>
      </c>
      <c r="AO39">
        <v>0</v>
      </c>
      <c r="AP39">
        <v>0</v>
      </c>
      <c r="AQ39">
        <v>0</v>
      </c>
      <c r="AR39">
        <v>0</v>
      </c>
      <c r="AS39">
        <v>0</v>
      </c>
      <c r="AT39">
        <v>0</v>
      </c>
      <c r="AU39">
        <v>0</v>
      </c>
      <c r="AV39">
        <v>0</v>
      </c>
      <c r="AW39">
        <v>0</v>
      </c>
      <c r="AX39">
        <v>0</v>
      </c>
      <c r="AY39">
        <v>0</v>
      </c>
      <c r="AZ39">
        <v>0</v>
      </c>
      <c r="BA39">
        <v>0</v>
      </c>
      <c r="BB39">
        <v>0</v>
      </c>
      <c r="BC39">
        <v>0</v>
      </c>
      <c r="BD39">
        <v>0</v>
      </c>
      <c r="BE39">
        <v>0</v>
      </c>
      <c r="BF39">
        <v>0</v>
      </c>
      <c r="BG39">
        <v>0</v>
      </c>
      <c r="BH39">
        <v>2</v>
      </c>
      <c r="BI39">
        <v>36.799999999999997</v>
      </c>
      <c r="BJ39">
        <v>51.2</v>
      </c>
      <c r="BK39">
        <v>52</v>
      </c>
      <c r="BL39">
        <v>278.55</v>
      </c>
      <c r="BM39">
        <v>41.78</v>
      </c>
      <c r="BN39">
        <v>320.33</v>
      </c>
      <c r="BO39">
        <v>320.33</v>
      </c>
      <c r="BQ39" t="s">
        <v>175</v>
      </c>
      <c r="BR39" t="s">
        <v>218</v>
      </c>
      <c r="BS39" s="2">
        <v>44306</v>
      </c>
      <c r="BT39" s="3">
        <v>0.39513888888888887</v>
      </c>
      <c r="BU39" t="s">
        <v>219</v>
      </c>
      <c r="BV39" t="s">
        <v>80</v>
      </c>
      <c r="BW39" t="s">
        <v>112</v>
      </c>
      <c r="BX39" t="s">
        <v>133</v>
      </c>
      <c r="BY39">
        <v>256090.78</v>
      </c>
      <c r="CA39" t="s">
        <v>146</v>
      </c>
      <c r="CC39" t="s">
        <v>90</v>
      </c>
      <c r="CD39">
        <v>6001</v>
      </c>
      <c r="CE39" t="s">
        <v>81</v>
      </c>
      <c r="CF39" s="2">
        <v>44306</v>
      </c>
      <c r="CI39">
        <v>2</v>
      </c>
      <c r="CJ39">
        <v>3</v>
      </c>
      <c r="CK39" t="s">
        <v>130</v>
      </c>
      <c r="CL39" t="s">
        <v>80</v>
      </c>
    </row>
    <row r="40" spans="1:90" x14ac:dyDescent="0.25">
      <c r="A40" t="s">
        <v>180</v>
      </c>
      <c r="B40" t="s">
        <v>181</v>
      </c>
      <c r="C40" t="s">
        <v>72</v>
      </c>
      <c r="E40" t="str">
        <f>"009940127172"</f>
        <v>009940127172</v>
      </c>
      <c r="F40" s="2">
        <v>44301</v>
      </c>
      <c r="G40">
        <v>202110</v>
      </c>
      <c r="H40" t="s">
        <v>76</v>
      </c>
      <c r="I40" t="s">
        <v>77</v>
      </c>
      <c r="J40" t="s">
        <v>233</v>
      </c>
      <c r="K40" t="s">
        <v>75</v>
      </c>
      <c r="L40" t="s">
        <v>250</v>
      </c>
      <c r="M40" t="s">
        <v>251</v>
      </c>
      <c r="N40" t="s">
        <v>292</v>
      </c>
      <c r="O40" t="s">
        <v>78</v>
      </c>
      <c r="P40" t="str">
        <f>"1100500HR 460040              "</f>
        <v xml:space="preserve">1100500HR 460040              </v>
      </c>
      <c r="Q40">
        <v>0</v>
      </c>
      <c r="R40">
        <v>0</v>
      </c>
      <c r="S40">
        <v>0</v>
      </c>
      <c r="T40">
        <v>0</v>
      </c>
      <c r="U40">
        <v>0</v>
      </c>
      <c r="V40">
        <v>0</v>
      </c>
      <c r="W40">
        <v>0</v>
      </c>
      <c r="X40">
        <v>0</v>
      </c>
      <c r="Y40">
        <v>0</v>
      </c>
      <c r="Z40">
        <v>0</v>
      </c>
      <c r="AA40">
        <v>0</v>
      </c>
      <c r="AB40">
        <v>0</v>
      </c>
      <c r="AC40">
        <v>0</v>
      </c>
      <c r="AD40">
        <v>0</v>
      </c>
      <c r="AE40">
        <v>0</v>
      </c>
      <c r="AF40">
        <v>0</v>
      </c>
      <c r="AG40">
        <v>0</v>
      </c>
      <c r="AH40">
        <v>0</v>
      </c>
      <c r="AI40">
        <v>0</v>
      </c>
      <c r="AJ40">
        <v>0</v>
      </c>
      <c r="AK40">
        <v>19.059999999999999</v>
      </c>
      <c r="AL40">
        <v>0</v>
      </c>
      <c r="AM40">
        <v>0</v>
      </c>
      <c r="AN40">
        <v>0</v>
      </c>
      <c r="AO40">
        <v>0</v>
      </c>
      <c r="AP40">
        <v>0</v>
      </c>
      <c r="AQ40">
        <v>0</v>
      </c>
      <c r="AR40">
        <v>0</v>
      </c>
      <c r="AS40">
        <v>0</v>
      </c>
      <c r="AT40">
        <v>0</v>
      </c>
      <c r="AU40">
        <v>0</v>
      </c>
      <c r="AV40">
        <v>0</v>
      </c>
      <c r="AW40">
        <v>0</v>
      </c>
      <c r="AX40">
        <v>0</v>
      </c>
      <c r="AY40">
        <v>0</v>
      </c>
      <c r="AZ40">
        <v>0</v>
      </c>
      <c r="BA40">
        <v>0</v>
      </c>
      <c r="BB40">
        <v>0</v>
      </c>
      <c r="BC40">
        <v>0</v>
      </c>
      <c r="BD40">
        <v>0</v>
      </c>
      <c r="BE40">
        <v>0</v>
      </c>
      <c r="BF40">
        <v>0</v>
      </c>
      <c r="BG40">
        <v>0</v>
      </c>
      <c r="BH40">
        <v>1</v>
      </c>
      <c r="BI40">
        <v>1</v>
      </c>
      <c r="BJ40">
        <v>0.2</v>
      </c>
      <c r="BK40">
        <v>1</v>
      </c>
      <c r="BL40">
        <v>100.18</v>
      </c>
      <c r="BM40">
        <v>15.03</v>
      </c>
      <c r="BN40">
        <v>115.21</v>
      </c>
      <c r="BO40">
        <v>115.21</v>
      </c>
      <c r="BQ40" t="s">
        <v>253</v>
      </c>
      <c r="BR40" t="s">
        <v>254</v>
      </c>
      <c r="BS40" s="2">
        <v>44305</v>
      </c>
      <c r="BT40" s="3">
        <v>0.55347222222222225</v>
      </c>
      <c r="BU40" t="s">
        <v>293</v>
      </c>
      <c r="BV40" t="s">
        <v>93</v>
      </c>
      <c r="BY40">
        <v>1200</v>
      </c>
      <c r="BZ40" t="s">
        <v>82</v>
      </c>
      <c r="CA40" t="s">
        <v>169</v>
      </c>
      <c r="CC40" t="s">
        <v>251</v>
      </c>
      <c r="CD40">
        <v>7220</v>
      </c>
      <c r="CE40" t="s">
        <v>81</v>
      </c>
      <c r="CF40" s="2">
        <v>44307</v>
      </c>
      <c r="CI40">
        <v>3</v>
      </c>
      <c r="CJ40">
        <v>2</v>
      </c>
      <c r="CK40">
        <v>23</v>
      </c>
      <c r="CL40" t="s">
        <v>80</v>
      </c>
    </row>
    <row r="41" spans="1:90" x14ac:dyDescent="0.25">
      <c r="A41" t="s">
        <v>180</v>
      </c>
      <c r="B41" t="s">
        <v>181</v>
      </c>
      <c r="C41" t="s">
        <v>72</v>
      </c>
      <c r="E41" t="str">
        <f>"009940641844"</f>
        <v>009940641844</v>
      </c>
      <c r="F41" s="2">
        <v>44300</v>
      </c>
      <c r="G41">
        <v>202110</v>
      </c>
      <c r="H41" t="s">
        <v>96</v>
      </c>
      <c r="I41" t="s">
        <v>97</v>
      </c>
      <c r="J41" t="s">
        <v>178</v>
      </c>
      <c r="K41" t="s">
        <v>75</v>
      </c>
      <c r="L41" t="s">
        <v>121</v>
      </c>
      <c r="M41" t="s">
        <v>122</v>
      </c>
      <c r="N41" t="s">
        <v>178</v>
      </c>
      <c r="O41" t="s">
        <v>109</v>
      </c>
      <c r="P41" t="str">
        <f>"DURBAN                        "</f>
        <v xml:space="preserve">DURBAN                        </v>
      </c>
      <c r="Q41">
        <v>0</v>
      </c>
      <c r="R41">
        <v>0</v>
      </c>
      <c r="S41">
        <v>0</v>
      </c>
      <c r="T41">
        <v>0</v>
      </c>
      <c r="U41">
        <v>0</v>
      </c>
      <c r="V41">
        <v>0</v>
      </c>
      <c r="W41">
        <v>0</v>
      </c>
      <c r="X41">
        <v>0</v>
      </c>
      <c r="Y41">
        <v>0</v>
      </c>
      <c r="Z41">
        <v>0</v>
      </c>
      <c r="AA41">
        <v>0</v>
      </c>
      <c r="AB41">
        <v>0</v>
      </c>
      <c r="AC41">
        <v>0</v>
      </c>
      <c r="AD41">
        <v>0</v>
      </c>
      <c r="AE41">
        <v>0</v>
      </c>
      <c r="AF41">
        <v>0</v>
      </c>
      <c r="AG41">
        <v>0</v>
      </c>
      <c r="AH41">
        <v>0</v>
      </c>
      <c r="AI41">
        <v>0</v>
      </c>
      <c r="AJ41">
        <v>0</v>
      </c>
      <c r="AK41">
        <v>20.14</v>
      </c>
      <c r="AL41">
        <v>0</v>
      </c>
      <c r="AM41">
        <v>0</v>
      </c>
      <c r="AN41">
        <v>0</v>
      </c>
      <c r="AO41">
        <v>0</v>
      </c>
      <c r="AP41">
        <v>0</v>
      </c>
      <c r="AQ41">
        <v>0</v>
      </c>
      <c r="AR41">
        <v>0</v>
      </c>
      <c r="AS41">
        <v>0</v>
      </c>
      <c r="AT41">
        <v>0</v>
      </c>
      <c r="AU41">
        <v>0</v>
      </c>
      <c r="AV41">
        <v>0</v>
      </c>
      <c r="AW41">
        <v>0</v>
      </c>
      <c r="AX41">
        <v>0</v>
      </c>
      <c r="AY41">
        <v>0</v>
      </c>
      <c r="AZ41">
        <v>0</v>
      </c>
      <c r="BA41">
        <v>0</v>
      </c>
      <c r="BB41">
        <v>0</v>
      </c>
      <c r="BC41">
        <v>0</v>
      </c>
      <c r="BD41">
        <v>0</v>
      </c>
      <c r="BE41">
        <v>0</v>
      </c>
      <c r="BF41">
        <v>0</v>
      </c>
      <c r="BG41">
        <v>0</v>
      </c>
      <c r="BH41">
        <v>1</v>
      </c>
      <c r="BI41">
        <v>12</v>
      </c>
      <c r="BJ41">
        <v>9.8000000000000007</v>
      </c>
      <c r="BK41">
        <v>12</v>
      </c>
      <c r="BL41">
        <v>110.85</v>
      </c>
      <c r="BM41">
        <v>16.63</v>
      </c>
      <c r="BN41">
        <v>127.48</v>
      </c>
      <c r="BO41">
        <v>127.48</v>
      </c>
      <c r="BQ41" t="s">
        <v>294</v>
      </c>
      <c r="BR41" t="s">
        <v>228</v>
      </c>
      <c r="BS41" s="2">
        <v>44302</v>
      </c>
      <c r="BT41" s="3">
        <v>0.375</v>
      </c>
      <c r="BU41" t="s">
        <v>295</v>
      </c>
      <c r="BV41" t="s">
        <v>93</v>
      </c>
      <c r="BY41">
        <v>49137.56</v>
      </c>
      <c r="CA41" t="s">
        <v>105</v>
      </c>
      <c r="CC41" t="s">
        <v>122</v>
      </c>
      <c r="CD41">
        <v>4300</v>
      </c>
      <c r="CE41" t="s">
        <v>81</v>
      </c>
      <c r="CF41" s="2">
        <v>44302</v>
      </c>
      <c r="CI41">
        <v>2</v>
      </c>
      <c r="CJ41">
        <v>2</v>
      </c>
      <c r="CK41" t="s">
        <v>130</v>
      </c>
      <c r="CL41" t="s">
        <v>80</v>
      </c>
    </row>
    <row r="42" spans="1:90" x14ac:dyDescent="0.25">
      <c r="A42" t="s">
        <v>180</v>
      </c>
      <c r="B42" t="s">
        <v>181</v>
      </c>
      <c r="C42" t="s">
        <v>72</v>
      </c>
      <c r="E42" t="str">
        <f>"009939921460"</f>
        <v>009939921460</v>
      </c>
      <c r="F42" s="2">
        <v>44302</v>
      </c>
      <c r="G42">
        <v>202110</v>
      </c>
      <c r="H42" t="s">
        <v>163</v>
      </c>
      <c r="I42" t="s">
        <v>164</v>
      </c>
      <c r="J42" t="s">
        <v>290</v>
      </c>
      <c r="K42" t="s">
        <v>75</v>
      </c>
      <c r="L42" t="s">
        <v>144</v>
      </c>
      <c r="M42" t="s">
        <v>145</v>
      </c>
      <c r="N42" t="s">
        <v>296</v>
      </c>
      <c r="O42" t="s">
        <v>109</v>
      </c>
      <c r="P42" t="str">
        <f>"                              "</f>
        <v xml:space="preserve">                              </v>
      </c>
      <c r="Q42">
        <v>0</v>
      </c>
      <c r="R42">
        <v>0</v>
      </c>
      <c r="S42">
        <v>0</v>
      </c>
      <c r="T42">
        <v>0</v>
      </c>
      <c r="U42">
        <v>0</v>
      </c>
      <c r="V42">
        <v>0</v>
      </c>
      <c r="W42">
        <v>0</v>
      </c>
      <c r="X42">
        <v>0</v>
      </c>
      <c r="Y42">
        <v>0</v>
      </c>
      <c r="Z42">
        <v>0</v>
      </c>
      <c r="AA42">
        <v>0</v>
      </c>
      <c r="AB42">
        <v>0</v>
      </c>
      <c r="AC42">
        <v>0</v>
      </c>
      <c r="AD42">
        <v>0</v>
      </c>
      <c r="AE42">
        <v>0</v>
      </c>
      <c r="AF42">
        <v>0</v>
      </c>
      <c r="AG42">
        <v>0</v>
      </c>
      <c r="AH42">
        <v>0</v>
      </c>
      <c r="AI42">
        <v>0</v>
      </c>
      <c r="AJ42">
        <v>0</v>
      </c>
      <c r="AK42">
        <v>18.45</v>
      </c>
      <c r="AL42">
        <v>0</v>
      </c>
      <c r="AM42">
        <v>0</v>
      </c>
      <c r="AN42">
        <v>0</v>
      </c>
      <c r="AO42">
        <v>0</v>
      </c>
      <c r="AP42">
        <v>0</v>
      </c>
      <c r="AQ42">
        <v>0</v>
      </c>
      <c r="AR42">
        <v>0</v>
      </c>
      <c r="AS42">
        <v>0</v>
      </c>
      <c r="AT42">
        <v>0</v>
      </c>
      <c r="AU42">
        <v>0</v>
      </c>
      <c r="AV42">
        <v>0</v>
      </c>
      <c r="AW42">
        <v>0</v>
      </c>
      <c r="AX42">
        <v>0</v>
      </c>
      <c r="AY42">
        <v>0</v>
      </c>
      <c r="AZ42">
        <v>0</v>
      </c>
      <c r="BA42">
        <v>0</v>
      </c>
      <c r="BB42">
        <v>0</v>
      </c>
      <c r="BC42">
        <v>0</v>
      </c>
      <c r="BD42">
        <v>0</v>
      </c>
      <c r="BE42">
        <v>0</v>
      </c>
      <c r="BF42">
        <v>0</v>
      </c>
      <c r="BG42">
        <v>0</v>
      </c>
      <c r="BH42">
        <v>1</v>
      </c>
      <c r="BI42">
        <v>1</v>
      </c>
      <c r="BJ42">
        <v>0.2</v>
      </c>
      <c r="BK42">
        <v>1</v>
      </c>
      <c r="BL42">
        <v>101.95</v>
      </c>
      <c r="BM42">
        <v>15.29</v>
      </c>
      <c r="BN42">
        <v>117.24</v>
      </c>
      <c r="BO42">
        <v>117.24</v>
      </c>
      <c r="BQ42" t="s">
        <v>297</v>
      </c>
      <c r="BS42" s="2">
        <v>44305</v>
      </c>
      <c r="BT42" s="3">
        <v>0.38263888888888892</v>
      </c>
      <c r="BU42" t="s">
        <v>298</v>
      </c>
      <c r="BV42" t="s">
        <v>93</v>
      </c>
      <c r="BY42">
        <v>1200</v>
      </c>
      <c r="CA42" t="s">
        <v>135</v>
      </c>
      <c r="CC42" t="s">
        <v>145</v>
      </c>
      <c r="CD42">
        <v>46</v>
      </c>
      <c r="CE42" t="s">
        <v>81</v>
      </c>
      <c r="CF42" s="2">
        <v>44305</v>
      </c>
      <c r="CI42">
        <v>0</v>
      </c>
      <c r="CJ42">
        <v>0</v>
      </c>
      <c r="CK42" t="s">
        <v>147</v>
      </c>
      <c r="CL42" t="s">
        <v>80</v>
      </c>
    </row>
    <row r="43" spans="1:90" x14ac:dyDescent="0.25">
      <c r="A43" t="s">
        <v>180</v>
      </c>
      <c r="B43" t="s">
        <v>181</v>
      </c>
      <c r="C43" t="s">
        <v>72</v>
      </c>
      <c r="E43" t="str">
        <f>"009939921459"</f>
        <v>009939921459</v>
      </c>
      <c r="F43" s="2">
        <v>44302</v>
      </c>
      <c r="G43">
        <v>202110</v>
      </c>
      <c r="H43" t="s">
        <v>163</v>
      </c>
      <c r="I43" t="s">
        <v>164</v>
      </c>
      <c r="J43" t="s">
        <v>290</v>
      </c>
      <c r="K43" t="s">
        <v>75</v>
      </c>
      <c r="L43" t="s">
        <v>76</v>
      </c>
      <c r="M43" t="s">
        <v>77</v>
      </c>
      <c r="N43" t="s">
        <v>194</v>
      </c>
      <c r="O43" t="s">
        <v>109</v>
      </c>
      <c r="P43" t="str">
        <f>"                              "</f>
        <v xml:space="preserve">                              </v>
      </c>
      <c r="Q43">
        <v>0</v>
      </c>
      <c r="R43">
        <v>0</v>
      </c>
      <c r="S43">
        <v>0</v>
      </c>
      <c r="T43">
        <v>0</v>
      </c>
      <c r="U43">
        <v>0</v>
      </c>
      <c r="V43">
        <v>0</v>
      </c>
      <c r="W43">
        <v>0</v>
      </c>
      <c r="X43">
        <v>0</v>
      </c>
      <c r="Y43">
        <v>0</v>
      </c>
      <c r="Z43">
        <v>0</v>
      </c>
      <c r="AA43">
        <v>0</v>
      </c>
      <c r="AB43">
        <v>0</v>
      </c>
      <c r="AC43">
        <v>0</v>
      </c>
      <c r="AD43">
        <v>0</v>
      </c>
      <c r="AE43">
        <v>0</v>
      </c>
      <c r="AF43">
        <v>0</v>
      </c>
      <c r="AG43">
        <v>0</v>
      </c>
      <c r="AH43">
        <v>0</v>
      </c>
      <c r="AI43">
        <v>0</v>
      </c>
      <c r="AJ43">
        <v>0</v>
      </c>
      <c r="AK43">
        <v>18.45</v>
      </c>
      <c r="AL43">
        <v>0</v>
      </c>
      <c r="AM43">
        <v>0</v>
      </c>
      <c r="AN43">
        <v>0</v>
      </c>
      <c r="AO43">
        <v>0</v>
      </c>
      <c r="AP43">
        <v>0</v>
      </c>
      <c r="AQ43">
        <v>0</v>
      </c>
      <c r="AR43">
        <v>0</v>
      </c>
      <c r="AS43">
        <v>0</v>
      </c>
      <c r="AT43">
        <v>0</v>
      </c>
      <c r="AU43">
        <v>0</v>
      </c>
      <c r="AV43">
        <v>0</v>
      </c>
      <c r="AW43">
        <v>0</v>
      </c>
      <c r="AX43">
        <v>0</v>
      </c>
      <c r="AY43">
        <v>0</v>
      </c>
      <c r="AZ43">
        <v>0</v>
      </c>
      <c r="BA43">
        <v>0</v>
      </c>
      <c r="BB43">
        <v>0</v>
      </c>
      <c r="BC43">
        <v>0</v>
      </c>
      <c r="BD43">
        <v>0</v>
      </c>
      <c r="BE43">
        <v>0</v>
      </c>
      <c r="BF43">
        <v>0</v>
      </c>
      <c r="BG43">
        <v>0</v>
      </c>
      <c r="BH43">
        <v>1</v>
      </c>
      <c r="BI43">
        <v>1</v>
      </c>
      <c r="BJ43">
        <v>0.2</v>
      </c>
      <c r="BK43">
        <v>1</v>
      </c>
      <c r="BL43">
        <v>101.95</v>
      </c>
      <c r="BM43">
        <v>15.29</v>
      </c>
      <c r="BN43">
        <v>117.24</v>
      </c>
      <c r="BO43">
        <v>117.24</v>
      </c>
      <c r="BQ43" t="s">
        <v>299</v>
      </c>
      <c r="BS43" s="2">
        <v>44305</v>
      </c>
      <c r="BT43" s="3">
        <v>0.33402777777777781</v>
      </c>
      <c r="BU43" t="s">
        <v>131</v>
      </c>
      <c r="BV43" t="s">
        <v>93</v>
      </c>
      <c r="BY43">
        <v>1200</v>
      </c>
      <c r="CA43" t="s">
        <v>170</v>
      </c>
      <c r="CC43" t="s">
        <v>77</v>
      </c>
      <c r="CD43">
        <v>2000</v>
      </c>
      <c r="CE43" t="s">
        <v>81</v>
      </c>
      <c r="CF43" s="2">
        <v>44305</v>
      </c>
      <c r="CI43">
        <v>1</v>
      </c>
      <c r="CJ43">
        <v>1</v>
      </c>
      <c r="CK43" t="s">
        <v>147</v>
      </c>
      <c r="CL43" t="s">
        <v>80</v>
      </c>
    </row>
    <row r="44" spans="1:90" x14ac:dyDescent="0.25">
      <c r="A44" t="s">
        <v>180</v>
      </c>
      <c r="B44" t="s">
        <v>181</v>
      </c>
      <c r="C44" t="s">
        <v>72</v>
      </c>
      <c r="E44" t="str">
        <f>"009940718553"</f>
        <v>009940718553</v>
      </c>
      <c r="F44" s="2">
        <v>44305</v>
      </c>
      <c r="G44">
        <v>202110</v>
      </c>
      <c r="H44" t="s">
        <v>85</v>
      </c>
      <c r="I44" t="s">
        <v>86</v>
      </c>
      <c r="J44" t="s">
        <v>194</v>
      </c>
      <c r="K44" t="s">
        <v>75</v>
      </c>
      <c r="L44" t="s">
        <v>96</v>
      </c>
      <c r="M44" t="s">
        <v>97</v>
      </c>
      <c r="N44" t="s">
        <v>183</v>
      </c>
      <c r="O44" t="s">
        <v>78</v>
      </c>
      <c r="P44" t="str">
        <f>"119 422 70FM                  "</f>
        <v xml:space="preserve">119 422 70FM                  </v>
      </c>
      <c r="Q44">
        <v>0</v>
      </c>
      <c r="R44">
        <v>0</v>
      </c>
      <c r="S44">
        <v>0</v>
      </c>
      <c r="T44">
        <v>0</v>
      </c>
      <c r="U44">
        <v>0</v>
      </c>
      <c r="V44">
        <v>0</v>
      </c>
      <c r="W44">
        <v>0</v>
      </c>
      <c r="X44">
        <v>0</v>
      </c>
      <c r="Y44">
        <v>0</v>
      </c>
      <c r="Z44">
        <v>0</v>
      </c>
      <c r="AA44">
        <v>0</v>
      </c>
      <c r="AB44">
        <v>0</v>
      </c>
      <c r="AC44">
        <v>0</v>
      </c>
      <c r="AD44">
        <v>0</v>
      </c>
      <c r="AE44">
        <v>0</v>
      </c>
      <c r="AF44">
        <v>0</v>
      </c>
      <c r="AG44">
        <v>0</v>
      </c>
      <c r="AH44">
        <v>0</v>
      </c>
      <c r="AI44">
        <v>0</v>
      </c>
      <c r="AJ44">
        <v>0</v>
      </c>
      <c r="AK44">
        <v>9.84</v>
      </c>
      <c r="AL44">
        <v>0</v>
      </c>
      <c r="AM44">
        <v>0</v>
      </c>
      <c r="AN44">
        <v>0</v>
      </c>
      <c r="AO44">
        <v>0</v>
      </c>
      <c r="AP44">
        <v>0</v>
      </c>
      <c r="AQ44">
        <v>0</v>
      </c>
      <c r="AR44">
        <v>0</v>
      </c>
      <c r="AS44">
        <v>0</v>
      </c>
      <c r="AT44">
        <v>0</v>
      </c>
      <c r="AU44">
        <v>0</v>
      </c>
      <c r="AV44">
        <v>0</v>
      </c>
      <c r="AW44">
        <v>0</v>
      </c>
      <c r="AX44">
        <v>0</v>
      </c>
      <c r="AY44">
        <v>0</v>
      </c>
      <c r="AZ44">
        <v>0</v>
      </c>
      <c r="BA44">
        <v>0</v>
      </c>
      <c r="BB44">
        <v>0</v>
      </c>
      <c r="BC44">
        <v>0</v>
      </c>
      <c r="BD44">
        <v>0</v>
      </c>
      <c r="BE44">
        <v>0</v>
      </c>
      <c r="BF44">
        <v>0</v>
      </c>
      <c r="BG44">
        <v>0</v>
      </c>
      <c r="BH44">
        <v>1</v>
      </c>
      <c r="BI44">
        <v>1.5</v>
      </c>
      <c r="BJ44">
        <v>0.7</v>
      </c>
      <c r="BK44">
        <v>1.5</v>
      </c>
      <c r="BL44">
        <v>51.71</v>
      </c>
      <c r="BM44">
        <v>7.76</v>
      </c>
      <c r="BN44">
        <v>59.47</v>
      </c>
      <c r="BO44">
        <v>59.47</v>
      </c>
      <c r="BQ44" t="s">
        <v>196</v>
      </c>
      <c r="BR44" t="s">
        <v>300</v>
      </c>
      <c r="BS44" s="2">
        <v>44307</v>
      </c>
      <c r="BT44" s="3">
        <v>0.3430555555555555</v>
      </c>
      <c r="BU44" t="s">
        <v>301</v>
      </c>
      <c r="BV44" t="s">
        <v>80</v>
      </c>
      <c r="BW44" t="s">
        <v>112</v>
      </c>
      <c r="BX44" t="s">
        <v>116</v>
      </c>
      <c r="BY44">
        <v>3600</v>
      </c>
      <c r="BZ44" t="s">
        <v>82</v>
      </c>
      <c r="CA44" t="s">
        <v>100</v>
      </c>
      <c r="CC44" t="s">
        <v>97</v>
      </c>
      <c r="CD44">
        <v>8000</v>
      </c>
      <c r="CE44" t="s">
        <v>81</v>
      </c>
      <c r="CF44" s="2">
        <v>44308</v>
      </c>
      <c r="CI44">
        <v>1</v>
      </c>
      <c r="CJ44">
        <v>2</v>
      </c>
      <c r="CK44">
        <v>21</v>
      </c>
      <c r="CL44" t="s">
        <v>80</v>
      </c>
    </row>
    <row r="45" spans="1:90" x14ac:dyDescent="0.25">
      <c r="A45" t="s">
        <v>180</v>
      </c>
      <c r="B45" t="s">
        <v>181</v>
      </c>
      <c r="C45" t="s">
        <v>72</v>
      </c>
      <c r="E45" t="str">
        <f>"009940718552"</f>
        <v>009940718552</v>
      </c>
      <c r="F45" s="2">
        <v>44305</v>
      </c>
      <c r="G45">
        <v>202110</v>
      </c>
      <c r="H45" t="s">
        <v>85</v>
      </c>
      <c r="I45" t="s">
        <v>86</v>
      </c>
      <c r="J45" t="s">
        <v>194</v>
      </c>
      <c r="K45" t="s">
        <v>75</v>
      </c>
      <c r="L45" t="s">
        <v>144</v>
      </c>
      <c r="M45" t="s">
        <v>145</v>
      </c>
      <c r="N45" t="s">
        <v>302</v>
      </c>
      <c r="O45" t="s">
        <v>78</v>
      </c>
      <c r="P45" t="str">
        <f>"119 422 70FM                  "</f>
        <v xml:space="preserve">119 422 70FM                  </v>
      </c>
      <c r="Q45">
        <v>0</v>
      </c>
      <c r="R45">
        <v>0</v>
      </c>
      <c r="S45">
        <v>0</v>
      </c>
      <c r="T45">
        <v>0</v>
      </c>
      <c r="U45">
        <v>0</v>
      </c>
      <c r="V45">
        <v>0</v>
      </c>
      <c r="W45">
        <v>0</v>
      </c>
      <c r="X45">
        <v>0</v>
      </c>
      <c r="Y45">
        <v>0</v>
      </c>
      <c r="Z45">
        <v>0</v>
      </c>
      <c r="AA45">
        <v>0</v>
      </c>
      <c r="AB45">
        <v>0</v>
      </c>
      <c r="AC45">
        <v>0</v>
      </c>
      <c r="AD45">
        <v>0</v>
      </c>
      <c r="AE45">
        <v>0</v>
      </c>
      <c r="AF45">
        <v>0</v>
      </c>
      <c r="AG45">
        <v>0</v>
      </c>
      <c r="AH45">
        <v>0</v>
      </c>
      <c r="AI45">
        <v>0</v>
      </c>
      <c r="AJ45">
        <v>0</v>
      </c>
      <c r="AK45">
        <v>9.84</v>
      </c>
      <c r="AL45">
        <v>0</v>
      </c>
      <c r="AM45">
        <v>0</v>
      </c>
      <c r="AN45">
        <v>0</v>
      </c>
      <c r="AO45">
        <v>0</v>
      </c>
      <c r="AP45">
        <v>0</v>
      </c>
      <c r="AQ45">
        <v>0</v>
      </c>
      <c r="AR45">
        <v>0</v>
      </c>
      <c r="AS45">
        <v>0</v>
      </c>
      <c r="AT45">
        <v>0</v>
      </c>
      <c r="AU45">
        <v>0</v>
      </c>
      <c r="AV45">
        <v>0</v>
      </c>
      <c r="AW45">
        <v>0</v>
      </c>
      <c r="AX45">
        <v>0</v>
      </c>
      <c r="AY45">
        <v>0</v>
      </c>
      <c r="AZ45">
        <v>0</v>
      </c>
      <c r="BA45">
        <v>0</v>
      </c>
      <c r="BB45">
        <v>0</v>
      </c>
      <c r="BC45">
        <v>0</v>
      </c>
      <c r="BD45">
        <v>0</v>
      </c>
      <c r="BE45">
        <v>0</v>
      </c>
      <c r="BF45">
        <v>0</v>
      </c>
      <c r="BG45">
        <v>0</v>
      </c>
      <c r="BH45">
        <v>1</v>
      </c>
      <c r="BI45">
        <v>1</v>
      </c>
      <c r="BJ45">
        <v>0.2</v>
      </c>
      <c r="BK45">
        <v>1</v>
      </c>
      <c r="BL45">
        <v>51.71</v>
      </c>
      <c r="BM45">
        <v>7.76</v>
      </c>
      <c r="BN45">
        <v>59.47</v>
      </c>
      <c r="BO45">
        <v>59.47</v>
      </c>
      <c r="BQ45" t="s">
        <v>303</v>
      </c>
      <c r="BR45" t="s">
        <v>300</v>
      </c>
      <c r="BS45" s="2">
        <v>44306</v>
      </c>
      <c r="BT45" s="3">
        <v>0.40625</v>
      </c>
      <c r="BU45" t="s">
        <v>304</v>
      </c>
      <c r="BV45" t="s">
        <v>93</v>
      </c>
      <c r="BY45">
        <v>1200</v>
      </c>
      <c r="BZ45" t="s">
        <v>82</v>
      </c>
      <c r="CA45" t="s">
        <v>135</v>
      </c>
      <c r="CC45" t="s">
        <v>145</v>
      </c>
      <c r="CD45">
        <v>46</v>
      </c>
      <c r="CE45" t="s">
        <v>81</v>
      </c>
      <c r="CF45" s="2">
        <v>44306</v>
      </c>
      <c r="CI45">
        <v>1</v>
      </c>
      <c r="CJ45">
        <v>1</v>
      </c>
      <c r="CK45">
        <v>21</v>
      </c>
      <c r="CL45" t="s">
        <v>80</v>
      </c>
    </row>
    <row r="46" spans="1:90" x14ac:dyDescent="0.25">
      <c r="A46" t="s">
        <v>180</v>
      </c>
      <c r="B46" t="s">
        <v>181</v>
      </c>
      <c r="C46" t="s">
        <v>72</v>
      </c>
      <c r="E46" t="str">
        <f>"009940735150"</f>
        <v>009940735150</v>
      </c>
      <c r="F46" s="2">
        <v>44305</v>
      </c>
      <c r="G46">
        <v>202110</v>
      </c>
      <c r="H46" t="s">
        <v>73</v>
      </c>
      <c r="I46" t="s">
        <v>74</v>
      </c>
      <c r="J46" t="s">
        <v>203</v>
      </c>
      <c r="K46" t="s">
        <v>75</v>
      </c>
      <c r="L46" t="s">
        <v>96</v>
      </c>
      <c r="M46" t="s">
        <v>97</v>
      </c>
      <c r="N46" t="s">
        <v>183</v>
      </c>
      <c r="O46" t="s">
        <v>78</v>
      </c>
      <c r="P46" t="str">
        <f>"...                           "</f>
        <v xml:space="preserve">...                           </v>
      </c>
      <c r="Q46">
        <v>0</v>
      </c>
      <c r="R46">
        <v>0</v>
      </c>
      <c r="S46">
        <v>0</v>
      </c>
      <c r="T46">
        <v>0</v>
      </c>
      <c r="U46">
        <v>0</v>
      </c>
      <c r="V46">
        <v>0</v>
      </c>
      <c r="W46">
        <v>0</v>
      </c>
      <c r="X46">
        <v>0</v>
      </c>
      <c r="Y46">
        <v>0</v>
      </c>
      <c r="Z46">
        <v>0</v>
      </c>
      <c r="AA46">
        <v>0</v>
      </c>
      <c r="AB46">
        <v>0</v>
      </c>
      <c r="AC46">
        <v>0</v>
      </c>
      <c r="AD46">
        <v>0</v>
      </c>
      <c r="AE46">
        <v>0</v>
      </c>
      <c r="AF46">
        <v>0</v>
      </c>
      <c r="AG46">
        <v>0</v>
      </c>
      <c r="AH46">
        <v>0</v>
      </c>
      <c r="AI46">
        <v>0</v>
      </c>
      <c r="AJ46">
        <v>0</v>
      </c>
      <c r="AK46">
        <v>9.84</v>
      </c>
      <c r="AL46">
        <v>0</v>
      </c>
      <c r="AM46">
        <v>0</v>
      </c>
      <c r="AN46">
        <v>0</v>
      </c>
      <c r="AO46">
        <v>0</v>
      </c>
      <c r="AP46">
        <v>0</v>
      </c>
      <c r="AQ46">
        <v>0</v>
      </c>
      <c r="AR46">
        <v>0</v>
      </c>
      <c r="AS46">
        <v>0</v>
      </c>
      <c r="AT46">
        <v>0</v>
      </c>
      <c r="AU46">
        <v>0</v>
      </c>
      <c r="AV46">
        <v>0</v>
      </c>
      <c r="AW46">
        <v>0</v>
      </c>
      <c r="AX46">
        <v>0</v>
      </c>
      <c r="AY46">
        <v>0</v>
      </c>
      <c r="AZ46">
        <v>0</v>
      </c>
      <c r="BA46">
        <v>0</v>
      </c>
      <c r="BB46">
        <v>0</v>
      </c>
      <c r="BC46">
        <v>0</v>
      </c>
      <c r="BD46">
        <v>0</v>
      </c>
      <c r="BE46">
        <v>0</v>
      </c>
      <c r="BF46">
        <v>0</v>
      </c>
      <c r="BG46">
        <v>0</v>
      </c>
      <c r="BH46">
        <v>1</v>
      </c>
      <c r="BI46">
        <v>1</v>
      </c>
      <c r="BJ46">
        <v>0.2</v>
      </c>
      <c r="BK46">
        <v>1</v>
      </c>
      <c r="BL46">
        <v>51.71</v>
      </c>
      <c r="BM46">
        <v>7.76</v>
      </c>
      <c r="BN46">
        <v>59.47</v>
      </c>
      <c r="BO46">
        <v>59.47</v>
      </c>
      <c r="BQ46" t="s">
        <v>184</v>
      </c>
      <c r="BR46" t="s">
        <v>185</v>
      </c>
      <c r="BS46" s="2">
        <v>44306</v>
      </c>
      <c r="BT46" s="3">
        <v>0.42152777777777778</v>
      </c>
      <c r="BU46" t="s">
        <v>287</v>
      </c>
      <c r="BV46" t="s">
        <v>93</v>
      </c>
      <c r="BY46">
        <v>1200</v>
      </c>
      <c r="BZ46" t="s">
        <v>82</v>
      </c>
      <c r="CA46" t="s">
        <v>100</v>
      </c>
      <c r="CC46" t="s">
        <v>97</v>
      </c>
      <c r="CD46">
        <v>8000</v>
      </c>
      <c r="CE46" t="s">
        <v>81</v>
      </c>
      <c r="CF46" s="2">
        <v>44307</v>
      </c>
      <c r="CI46">
        <v>1</v>
      </c>
      <c r="CJ46">
        <v>1</v>
      </c>
      <c r="CK46">
        <v>21</v>
      </c>
      <c r="CL46" t="s">
        <v>80</v>
      </c>
    </row>
    <row r="47" spans="1:90" x14ac:dyDescent="0.25">
      <c r="A47" t="s">
        <v>180</v>
      </c>
      <c r="B47" t="s">
        <v>181</v>
      </c>
      <c r="C47" t="s">
        <v>72</v>
      </c>
      <c r="E47" t="str">
        <f>"009940857268"</f>
        <v>009940857268</v>
      </c>
      <c r="F47" s="2">
        <v>44306</v>
      </c>
      <c r="G47">
        <v>202110</v>
      </c>
      <c r="H47" t="s">
        <v>106</v>
      </c>
      <c r="I47" t="s">
        <v>107</v>
      </c>
      <c r="J47" t="s">
        <v>206</v>
      </c>
      <c r="K47" t="s">
        <v>75</v>
      </c>
      <c r="L47" t="s">
        <v>89</v>
      </c>
      <c r="M47" t="s">
        <v>90</v>
      </c>
      <c r="N47" t="s">
        <v>305</v>
      </c>
      <c r="O47" t="s">
        <v>109</v>
      </c>
      <c r="P47" t="str">
        <f>"NA                            "</f>
        <v xml:space="preserve">NA                            </v>
      </c>
      <c r="Q47">
        <v>0</v>
      </c>
      <c r="R47">
        <v>0</v>
      </c>
      <c r="S47">
        <v>0</v>
      </c>
      <c r="T47">
        <v>0</v>
      </c>
      <c r="U47">
        <v>0</v>
      </c>
      <c r="V47">
        <v>0</v>
      </c>
      <c r="W47">
        <v>0</v>
      </c>
      <c r="X47">
        <v>0</v>
      </c>
      <c r="Y47">
        <v>0</v>
      </c>
      <c r="Z47">
        <v>0</v>
      </c>
      <c r="AA47">
        <v>0</v>
      </c>
      <c r="AB47">
        <v>0</v>
      </c>
      <c r="AC47">
        <v>0</v>
      </c>
      <c r="AD47">
        <v>0</v>
      </c>
      <c r="AE47">
        <v>0</v>
      </c>
      <c r="AF47">
        <v>0</v>
      </c>
      <c r="AG47">
        <v>0</v>
      </c>
      <c r="AH47">
        <v>0</v>
      </c>
      <c r="AI47">
        <v>0</v>
      </c>
      <c r="AJ47">
        <v>0</v>
      </c>
      <c r="AK47">
        <v>23.59</v>
      </c>
      <c r="AL47">
        <v>0</v>
      </c>
      <c r="AM47">
        <v>0</v>
      </c>
      <c r="AN47">
        <v>0</v>
      </c>
      <c r="AO47">
        <v>0</v>
      </c>
      <c r="AP47">
        <v>0</v>
      </c>
      <c r="AQ47">
        <v>0</v>
      </c>
      <c r="AR47">
        <v>0</v>
      </c>
      <c r="AS47">
        <v>0</v>
      </c>
      <c r="AT47">
        <v>0</v>
      </c>
      <c r="AU47">
        <v>0</v>
      </c>
      <c r="AV47">
        <v>0</v>
      </c>
      <c r="AW47">
        <v>0</v>
      </c>
      <c r="AX47">
        <v>0</v>
      </c>
      <c r="AY47">
        <v>0</v>
      </c>
      <c r="AZ47">
        <v>0</v>
      </c>
      <c r="BA47">
        <v>0</v>
      </c>
      <c r="BB47">
        <v>0</v>
      </c>
      <c r="BC47">
        <v>0</v>
      </c>
      <c r="BD47">
        <v>0</v>
      </c>
      <c r="BE47">
        <v>0</v>
      </c>
      <c r="BF47">
        <v>0</v>
      </c>
      <c r="BG47">
        <v>0</v>
      </c>
      <c r="BH47">
        <v>1</v>
      </c>
      <c r="BI47">
        <v>14.7</v>
      </c>
      <c r="BJ47">
        <v>18.3</v>
      </c>
      <c r="BK47">
        <v>19</v>
      </c>
      <c r="BL47">
        <v>128.97999999999999</v>
      </c>
      <c r="BM47">
        <v>19.350000000000001</v>
      </c>
      <c r="BN47">
        <v>148.33000000000001</v>
      </c>
      <c r="BO47">
        <v>148.33000000000001</v>
      </c>
      <c r="BQ47" t="s">
        <v>175</v>
      </c>
      <c r="BR47" t="s">
        <v>218</v>
      </c>
      <c r="BS47" s="2">
        <v>44308</v>
      </c>
      <c r="BT47" s="3">
        <v>0.42083333333333334</v>
      </c>
      <c r="BU47" t="s">
        <v>306</v>
      </c>
      <c r="BV47" t="s">
        <v>93</v>
      </c>
      <c r="BY47">
        <v>91556.32</v>
      </c>
      <c r="CA47" t="s">
        <v>146</v>
      </c>
      <c r="CC47" t="s">
        <v>90</v>
      </c>
      <c r="CD47">
        <v>6001</v>
      </c>
      <c r="CE47" t="s">
        <v>81</v>
      </c>
      <c r="CF47" s="2">
        <v>44308</v>
      </c>
      <c r="CI47">
        <v>2</v>
      </c>
      <c r="CJ47">
        <v>2</v>
      </c>
      <c r="CK47" t="s">
        <v>130</v>
      </c>
      <c r="CL47" t="s">
        <v>80</v>
      </c>
    </row>
    <row r="48" spans="1:90" x14ac:dyDescent="0.25">
      <c r="A48" t="s">
        <v>180</v>
      </c>
      <c r="B48" t="s">
        <v>181</v>
      </c>
      <c r="C48" t="s">
        <v>72</v>
      </c>
      <c r="E48" t="str">
        <f>"009940127171"</f>
        <v>009940127171</v>
      </c>
      <c r="F48" s="2">
        <v>44307</v>
      </c>
      <c r="G48">
        <v>202110</v>
      </c>
      <c r="H48" t="s">
        <v>76</v>
      </c>
      <c r="I48" t="s">
        <v>77</v>
      </c>
      <c r="J48" t="s">
        <v>233</v>
      </c>
      <c r="K48" t="s">
        <v>75</v>
      </c>
      <c r="L48" t="s">
        <v>167</v>
      </c>
      <c r="M48" t="s">
        <v>168</v>
      </c>
      <c r="N48" t="s">
        <v>307</v>
      </c>
      <c r="O48" t="s">
        <v>78</v>
      </c>
      <c r="P48" t="str">
        <f>"11005506HR 460040             "</f>
        <v xml:space="preserve">11005506HR 460040             </v>
      </c>
      <c r="Q48">
        <v>0</v>
      </c>
      <c r="R48">
        <v>0</v>
      </c>
      <c r="S48">
        <v>0</v>
      </c>
      <c r="T48">
        <v>0</v>
      </c>
      <c r="U48">
        <v>0</v>
      </c>
      <c r="V48">
        <v>0</v>
      </c>
      <c r="W48">
        <v>0</v>
      </c>
      <c r="X48">
        <v>0</v>
      </c>
      <c r="Y48">
        <v>0</v>
      </c>
      <c r="Z48">
        <v>0</v>
      </c>
      <c r="AA48">
        <v>0</v>
      </c>
      <c r="AB48">
        <v>0</v>
      </c>
      <c r="AC48">
        <v>0</v>
      </c>
      <c r="AD48">
        <v>0</v>
      </c>
      <c r="AE48">
        <v>0</v>
      </c>
      <c r="AF48">
        <v>0</v>
      </c>
      <c r="AG48">
        <v>0</v>
      </c>
      <c r="AH48">
        <v>0</v>
      </c>
      <c r="AI48">
        <v>0</v>
      </c>
      <c r="AJ48">
        <v>0</v>
      </c>
      <c r="AK48">
        <v>19.059999999999999</v>
      </c>
      <c r="AL48">
        <v>0</v>
      </c>
      <c r="AM48">
        <v>0</v>
      </c>
      <c r="AN48">
        <v>0</v>
      </c>
      <c r="AO48">
        <v>0</v>
      </c>
      <c r="AP48">
        <v>0</v>
      </c>
      <c r="AQ48">
        <v>0</v>
      </c>
      <c r="AR48">
        <v>0</v>
      </c>
      <c r="AS48">
        <v>0</v>
      </c>
      <c r="AT48">
        <v>0</v>
      </c>
      <c r="AU48">
        <v>0</v>
      </c>
      <c r="AV48">
        <v>0</v>
      </c>
      <c r="AW48">
        <v>0</v>
      </c>
      <c r="AX48">
        <v>0</v>
      </c>
      <c r="AY48">
        <v>0</v>
      </c>
      <c r="AZ48">
        <v>0</v>
      </c>
      <c r="BA48">
        <v>0</v>
      </c>
      <c r="BB48">
        <v>0</v>
      </c>
      <c r="BC48">
        <v>0</v>
      </c>
      <c r="BD48">
        <v>0</v>
      </c>
      <c r="BE48">
        <v>0</v>
      </c>
      <c r="BF48">
        <v>0</v>
      </c>
      <c r="BG48">
        <v>0</v>
      </c>
      <c r="BH48">
        <v>1</v>
      </c>
      <c r="BI48">
        <v>1</v>
      </c>
      <c r="BJ48">
        <v>0.2</v>
      </c>
      <c r="BK48">
        <v>1</v>
      </c>
      <c r="BL48">
        <v>100.18</v>
      </c>
      <c r="BM48">
        <v>15.03</v>
      </c>
      <c r="BN48">
        <v>115.21</v>
      </c>
      <c r="BO48">
        <v>115.21</v>
      </c>
      <c r="BQ48" t="s">
        <v>308</v>
      </c>
      <c r="BR48" t="s">
        <v>309</v>
      </c>
      <c r="BS48" s="2">
        <v>44309</v>
      </c>
      <c r="BT48" s="3">
        <v>0.44791666666666669</v>
      </c>
      <c r="BU48" t="s">
        <v>310</v>
      </c>
      <c r="BV48" t="s">
        <v>93</v>
      </c>
      <c r="BY48">
        <v>1200</v>
      </c>
      <c r="BZ48" t="s">
        <v>82</v>
      </c>
      <c r="CA48" t="s">
        <v>311</v>
      </c>
      <c r="CC48" t="s">
        <v>168</v>
      </c>
      <c r="CD48">
        <v>7200</v>
      </c>
      <c r="CE48" t="s">
        <v>81</v>
      </c>
      <c r="CF48" s="2">
        <v>44314</v>
      </c>
      <c r="CI48">
        <v>3</v>
      </c>
      <c r="CJ48">
        <v>2</v>
      </c>
      <c r="CK48">
        <v>23</v>
      </c>
      <c r="CL48" t="s">
        <v>80</v>
      </c>
    </row>
    <row r="49" spans="1:90" x14ac:dyDescent="0.25">
      <c r="A49" t="s">
        <v>180</v>
      </c>
      <c r="B49" t="s">
        <v>181</v>
      </c>
      <c r="C49" t="s">
        <v>72</v>
      </c>
      <c r="E49" t="str">
        <f>"009940127170"</f>
        <v>009940127170</v>
      </c>
      <c r="F49" s="2">
        <v>44307</v>
      </c>
      <c r="G49">
        <v>202110</v>
      </c>
      <c r="H49" t="s">
        <v>76</v>
      </c>
      <c r="I49" t="s">
        <v>77</v>
      </c>
      <c r="J49" t="s">
        <v>233</v>
      </c>
      <c r="K49" t="s">
        <v>75</v>
      </c>
      <c r="L49" t="s">
        <v>250</v>
      </c>
      <c r="M49" t="s">
        <v>251</v>
      </c>
      <c r="N49" t="s">
        <v>312</v>
      </c>
      <c r="O49" t="s">
        <v>78</v>
      </c>
      <c r="P49" t="str">
        <f>"11005506HR 460040             "</f>
        <v xml:space="preserve">11005506HR 460040             </v>
      </c>
      <c r="Q49">
        <v>0</v>
      </c>
      <c r="R49">
        <v>0</v>
      </c>
      <c r="S49">
        <v>0</v>
      </c>
      <c r="T49">
        <v>0</v>
      </c>
      <c r="U49">
        <v>0</v>
      </c>
      <c r="V49">
        <v>0</v>
      </c>
      <c r="W49">
        <v>0</v>
      </c>
      <c r="X49">
        <v>0</v>
      </c>
      <c r="Y49">
        <v>0</v>
      </c>
      <c r="Z49">
        <v>0</v>
      </c>
      <c r="AA49">
        <v>0</v>
      </c>
      <c r="AB49">
        <v>0</v>
      </c>
      <c r="AC49">
        <v>0</v>
      </c>
      <c r="AD49">
        <v>0</v>
      </c>
      <c r="AE49">
        <v>0</v>
      </c>
      <c r="AF49">
        <v>0</v>
      </c>
      <c r="AG49">
        <v>0</v>
      </c>
      <c r="AH49">
        <v>0</v>
      </c>
      <c r="AI49">
        <v>0</v>
      </c>
      <c r="AJ49">
        <v>0</v>
      </c>
      <c r="AK49">
        <v>19.059999999999999</v>
      </c>
      <c r="AL49">
        <v>0</v>
      </c>
      <c r="AM49">
        <v>0</v>
      </c>
      <c r="AN49">
        <v>0</v>
      </c>
      <c r="AO49">
        <v>0</v>
      </c>
      <c r="AP49">
        <v>0</v>
      </c>
      <c r="AQ49">
        <v>0</v>
      </c>
      <c r="AR49">
        <v>0</v>
      </c>
      <c r="AS49">
        <v>0</v>
      </c>
      <c r="AT49">
        <v>0</v>
      </c>
      <c r="AU49">
        <v>0</v>
      </c>
      <c r="AV49">
        <v>0</v>
      </c>
      <c r="AW49">
        <v>0</v>
      </c>
      <c r="AX49">
        <v>0</v>
      </c>
      <c r="AY49">
        <v>0</v>
      </c>
      <c r="AZ49">
        <v>0</v>
      </c>
      <c r="BA49">
        <v>0</v>
      </c>
      <c r="BB49">
        <v>0</v>
      </c>
      <c r="BC49">
        <v>0</v>
      </c>
      <c r="BD49">
        <v>0</v>
      </c>
      <c r="BE49">
        <v>0</v>
      </c>
      <c r="BF49">
        <v>0</v>
      </c>
      <c r="BG49">
        <v>0</v>
      </c>
      <c r="BH49">
        <v>1</v>
      </c>
      <c r="BI49">
        <v>0.7</v>
      </c>
      <c r="BJ49">
        <v>1.3</v>
      </c>
      <c r="BK49">
        <v>1.5</v>
      </c>
      <c r="BL49">
        <v>100.18</v>
      </c>
      <c r="BM49">
        <v>15.03</v>
      </c>
      <c r="BN49">
        <v>115.21</v>
      </c>
      <c r="BO49">
        <v>115.21</v>
      </c>
      <c r="BQ49" t="s">
        <v>308</v>
      </c>
      <c r="BR49" t="s">
        <v>254</v>
      </c>
      <c r="BS49" s="2">
        <v>44309</v>
      </c>
      <c r="BT49" s="3">
        <v>0.51041666666666663</v>
      </c>
      <c r="BU49" t="s">
        <v>313</v>
      </c>
      <c r="BV49" t="s">
        <v>93</v>
      </c>
      <c r="BY49">
        <v>6607.82</v>
      </c>
      <c r="BZ49" t="s">
        <v>82</v>
      </c>
      <c r="CA49" t="s">
        <v>169</v>
      </c>
      <c r="CC49" t="s">
        <v>251</v>
      </c>
      <c r="CD49">
        <v>7220</v>
      </c>
      <c r="CE49" t="s">
        <v>81</v>
      </c>
      <c r="CF49" s="2">
        <v>44314</v>
      </c>
      <c r="CI49">
        <v>3</v>
      </c>
      <c r="CJ49">
        <v>2</v>
      </c>
      <c r="CK49">
        <v>23</v>
      </c>
      <c r="CL49" t="s">
        <v>80</v>
      </c>
    </row>
    <row r="50" spans="1:90" x14ac:dyDescent="0.25">
      <c r="A50" t="s">
        <v>180</v>
      </c>
      <c r="B50" t="s">
        <v>181</v>
      </c>
      <c r="C50" t="s">
        <v>72</v>
      </c>
      <c r="E50" t="str">
        <f>"009940641828"</f>
        <v>009940641828</v>
      </c>
      <c r="F50" s="2">
        <v>44308</v>
      </c>
      <c r="G50">
        <v>202110</v>
      </c>
      <c r="H50" t="s">
        <v>96</v>
      </c>
      <c r="I50" t="s">
        <v>97</v>
      </c>
      <c r="J50" t="s">
        <v>178</v>
      </c>
      <c r="K50" t="s">
        <v>75</v>
      </c>
      <c r="L50" t="s">
        <v>108</v>
      </c>
      <c r="M50" t="s">
        <v>92</v>
      </c>
      <c r="N50" t="s">
        <v>314</v>
      </c>
      <c r="O50" t="s">
        <v>109</v>
      </c>
      <c r="P50" t="str">
        <f>"MT CPT                        "</f>
        <v xml:space="preserve">MT CPT                        </v>
      </c>
      <c r="Q50">
        <v>0</v>
      </c>
      <c r="R50">
        <v>0</v>
      </c>
      <c r="S50">
        <v>0</v>
      </c>
      <c r="T50">
        <v>0</v>
      </c>
      <c r="U50">
        <v>0</v>
      </c>
      <c r="V50">
        <v>0</v>
      </c>
      <c r="W50">
        <v>0</v>
      </c>
      <c r="X50">
        <v>0</v>
      </c>
      <c r="Y50">
        <v>0</v>
      </c>
      <c r="Z50">
        <v>0</v>
      </c>
      <c r="AA50">
        <v>0</v>
      </c>
      <c r="AB50">
        <v>0</v>
      </c>
      <c r="AC50">
        <v>0</v>
      </c>
      <c r="AD50">
        <v>0</v>
      </c>
      <c r="AE50">
        <v>0</v>
      </c>
      <c r="AF50">
        <v>0</v>
      </c>
      <c r="AG50">
        <v>0</v>
      </c>
      <c r="AH50">
        <v>0</v>
      </c>
      <c r="AI50">
        <v>0</v>
      </c>
      <c r="AJ50">
        <v>0</v>
      </c>
      <c r="AK50">
        <v>20.14</v>
      </c>
      <c r="AL50">
        <v>0</v>
      </c>
      <c r="AM50">
        <v>0</v>
      </c>
      <c r="AN50">
        <v>0</v>
      </c>
      <c r="AO50">
        <v>0</v>
      </c>
      <c r="AP50">
        <v>0</v>
      </c>
      <c r="AQ50">
        <v>0</v>
      </c>
      <c r="AR50">
        <v>0</v>
      </c>
      <c r="AS50">
        <v>0</v>
      </c>
      <c r="AT50">
        <v>0</v>
      </c>
      <c r="AU50">
        <v>0</v>
      </c>
      <c r="AV50">
        <v>0</v>
      </c>
      <c r="AW50">
        <v>0</v>
      </c>
      <c r="AX50">
        <v>0</v>
      </c>
      <c r="AY50">
        <v>0</v>
      </c>
      <c r="AZ50">
        <v>0</v>
      </c>
      <c r="BA50">
        <v>0</v>
      </c>
      <c r="BB50">
        <v>0</v>
      </c>
      <c r="BC50">
        <v>0</v>
      </c>
      <c r="BD50">
        <v>0</v>
      </c>
      <c r="BE50">
        <v>0</v>
      </c>
      <c r="BF50">
        <v>0</v>
      </c>
      <c r="BG50">
        <v>0</v>
      </c>
      <c r="BH50">
        <v>1</v>
      </c>
      <c r="BI50">
        <v>6.1</v>
      </c>
      <c r="BJ50">
        <v>7.2</v>
      </c>
      <c r="BK50">
        <v>8</v>
      </c>
      <c r="BL50">
        <v>110.85</v>
      </c>
      <c r="BM50">
        <v>16.63</v>
      </c>
      <c r="BN50">
        <v>127.48</v>
      </c>
      <c r="BO50">
        <v>127.48</v>
      </c>
      <c r="BQ50" t="s">
        <v>315</v>
      </c>
      <c r="BR50" t="s">
        <v>316</v>
      </c>
      <c r="BS50" s="2">
        <v>44312</v>
      </c>
      <c r="BT50" s="3">
        <v>0.39097222222222222</v>
      </c>
      <c r="BU50" t="s">
        <v>317</v>
      </c>
      <c r="BV50" t="s">
        <v>93</v>
      </c>
      <c r="BY50">
        <v>36173.279999999999</v>
      </c>
      <c r="CA50" t="s">
        <v>166</v>
      </c>
      <c r="CC50" t="s">
        <v>92</v>
      </c>
      <c r="CD50">
        <v>1</v>
      </c>
      <c r="CE50" t="s">
        <v>81</v>
      </c>
      <c r="CF50" s="2">
        <v>44312</v>
      </c>
      <c r="CI50">
        <v>0</v>
      </c>
      <c r="CJ50">
        <v>0</v>
      </c>
      <c r="CK50" t="s">
        <v>130</v>
      </c>
      <c r="CL50" t="s">
        <v>80</v>
      </c>
    </row>
    <row r="51" spans="1:90" x14ac:dyDescent="0.25">
      <c r="A51" t="s">
        <v>180</v>
      </c>
      <c r="B51" t="s">
        <v>181</v>
      </c>
      <c r="C51" t="s">
        <v>72</v>
      </c>
      <c r="E51" t="str">
        <f>"009940298411"</f>
        <v>009940298411</v>
      </c>
      <c r="F51" s="2">
        <v>44307</v>
      </c>
      <c r="G51">
        <v>202110</v>
      </c>
      <c r="H51" t="s">
        <v>106</v>
      </c>
      <c r="I51" t="s">
        <v>107</v>
      </c>
      <c r="J51" t="s">
        <v>178</v>
      </c>
      <c r="K51" t="s">
        <v>75</v>
      </c>
      <c r="L51" t="s">
        <v>108</v>
      </c>
      <c r="M51" t="s">
        <v>92</v>
      </c>
      <c r="N51" t="s">
        <v>318</v>
      </c>
      <c r="O51" t="s">
        <v>109</v>
      </c>
      <c r="P51" t="str">
        <f>"NA                            "</f>
        <v xml:space="preserve">NA                            </v>
      </c>
      <c r="Q51">
        <v>0</v>
      </c>
      <c r="R51">
        <v>0</v>
      </c>
      <c r="S51">
        <v>0</v>
      </c>
      <c r="T51">
        <v>0</v>
      </c>
      <c r="U51">
        <v>0</v>
      </c>
      <c r="V51">
        <v>0</v>
      </c>
      <c r="W51">
        <v>0</v>
      </c>
      <c r="X51">
        <v>0</v>
      </c>
      <c r="Y51">
        <v>0</v>
      </c>
      <c r="Z51">
        <v>0</v>
      </c>
      <c r="AA51">
        <v>0</v>
      </c>
      <c r="AB51">
        <v>0</v>
      </c>
      <c r="AC51">
        <v>0</v>
      </c>
      <c r="AD51">
        <v>0</v>
      </c>
      <c r="AE51">
        <v>0</v>
      </c>
      <c r="AF51">
        <v>0</v>
      </c>
      <c r="AG51">
        <v>0</v>
      </c>
      <c r="AH51">
        <v>0</v>
      </c>
      <c r="AI51">
        <v>0</v>
      </c>
      <c r="AJ51">
        <v>0</v>
      </c>
      <c r="AK51">
        <v>26.34</v>
      </c>
      <c r="AL51">
        <v>0</v>
      </c>
      <c r="AM51">
        <v>0</v>
      </c>
      <c r="AN51">
        <v>0</v>
      </c>
      <c r="AO51">
        <v>0</v>
      </c>
      <c r="AP51">
        <v>0</v>
      </c>
      <c r="AQ51">
        <v>0</v>
      </c>
      <c r="AR51">
        <v>0</v>
      </c>
      <c r="AS51">
        <v>0</v>
      </c>
      <c r="AT51">
        <v>0</v>
      </c>
      <c r="AU51">
        <v>0</v>
      </c>
      <c r="AV51">
        <v>0</v>
      </c>
      <c r="AW51">
        <v>0</v>
      </c>
      <c r="AX51">
        <v>0</v>
      </c>
      <c r="AY51">
        <v>0</v>
      </c>
      <c r="AZ51">
        <v>0</v>
      </c>
      <c r="BA51">
        <v>0</v>
      </c>
      <c r="BB51">
        <v>0</v>
      </c>
      <c r="BC51">
        <v>0</v>
      </c>
      <c r="BD51">
        <v>0</v>
      </c>
      <c r="BE51">
        <v>0</v>
      </c>
      <c r="BF51">
        <v>0</v>
      </c>
      <c r="BG51">
        <v>0</v>
      </c>
      <c r="BH51">
        <v>2</v>
      </c>
      <c r="BI51">
        <v>7.7</v>
      </c>
      <c r="BJ51">
        <v>32.1</v>
      </c>
      <c r="BK51">
        <v>33</v>
      </c>
      <c r="BL51">
        <v>143.44</v>
      </c>
      <c r="BM51">
        <v>21.52</v>
      </c>
      <c r="BN51">
        <v>164.96</v>
      </c>
      <c r="BO51">
        <v>164.96</v>
      </c>
      <c r="BQ51" t="s">
        <v>319</v>
      </c>
      <c r="BR51" t="s">
        <v>320</v>
      </c>
      <c r="BS51" s="2">
        <v>44308</v>
      </c>
      <c r="BT51" s="3">
        <v>0.41666666666666669</v>
      </c>
      <c r="BU51" t="s">
        <v>321</v>
      </c>
      <c r="BV51" t="s">
        <v>93</v>
      </c>
      <c r="BY51">
        <v>160670.59</v>
      </c>
      <c r="CA51" t="s">
        <v>137</v>
      </c>
      <c r="CC51" t="s">
        <v>92</v>
      </c>
      <c r="CD51">
        <v>151</v>
      </c>
      <c r="CE51" t="s">
        <v>81</v>
      </c>
      <c r="CF51" s="2">
        <v>44308</v>
      </c>
      <c r="CI51">
        <v>0</v>
      </c>
      <c r="CJ51">
        <v>0</v>
      </c>
      <c r="CK51" t="s">
        <v>110</v>
      </c>
      <c r="CL51" t="s">
        <v>80</v>
      </c>
    </row>
    <row r="52" spans="1:90" x14ac:dyDescent="0.25">
      <c r="A52" t="s">
        <v>180</v>
      </c>
      <c r="B52" t="s">
        <v>181</v>
      </c>
      <c r="C52" t="s">
        <v>72</v>
      </c>
      <c r="E52" t="str">
        <f>"009940857269"</f>
        <v>009940857269</v>
      </c>
      <c r="F52" s="2">
        <v>44308</v>
      </c>
      <c r="G52">
        <v>202110</v>
      </c>
      <c r="H52" t="s">
        <v>106</v>
      </c>
      <c r="I52" t="s">
        <v>107</v>
      </c>
      <c r="J52" t="s">
        <v>206</v>
      </c>
      <c r="K52" t="s">
        <v>75</v>
      </c>
      <c r="L52" t="s">
        <v>89</v>
      </c>
      <c r="M52" t="s">
        <v>90</v>
      </c>
      <c r="N52" t="s">
        <v>305</v>
      </c>
      <c r="O52" t="s">
        <v>109</v>
      </c>
      <c r="P52" t="str">
        <f>"NA                            "</f>
        <v xml:space="preserve">NA                            </v>
      </c>
      <c r="Q52">
        <v>0</v>
      </c>
      <c r="R52">
        <v>0</v>
      </c>
      <c r="S52">
        <v>0</v>
      </c>
      <c r="T52">
        <v>0</v>
      </c>
      <c r="U52">
        <v>0</v>
      </c>
      <c r="V52">
        <v>0</v>
      </c>
      <c r="W52">
        <v>0</v>
      </c>
      <c r="X52">
        <v>0</v>
      </c>
      <c r="Y52">
        <v>0</v>
      </c>
      <c r="Z52">
        <v>0</v>
      </c>
      <c r="AA52">
        <v>0</v>
      </c>
      <c r="AB52">
        <v>0</v>
      </c>
      <c r="AC52">
        <v>0</v>
      </c>
      <c r="AD52">
        <v>0</v>
      </c>
      <c r="AE52">
        <v>0</v>
      </c>
      <c r="AF52">
        <v>0</v>
      </c>
      <c r="AG52">
        <v>0</v>
      </c>
      <c r="AH52">
        <v>0</v>
      </c>
      <c r="AI52">
        <v>0</v>
      </c>
      <c r="AJ52">
        <v>0</v>
      </c>
      <c r="AK52">
        <v>23.59</v>
      </c>
      <c r="AL52">
        <v>0</v>
      </c>
      <c r="AM52">
        <v>0</v>
      </c>
      <c r="AN52">
        <v>0</v>
      </c>
      <c r="AO52">
        <v>0</v>
      </c>
      <c r="AP52">
        <v>0</v>
      </c>
      <c r="AQ52">
        <v>0</v>
      </c>
      <c r="AR52">
        <v>0</v>
      </c>
      <c r="AS52">
        <v>0</v>
      </c>
      <c r="AT52">
        <v>0</v>
      </c>
      <c r="AU52">
        <v>0</v>
      </c>
      <c r="AV52">
        <v>0</v>
      </c>
      <c r="AW52">
        <v>0</v>
      </c>
      <c r="AX52">
        <v>0</v>
      </c>
      <c r="AY52">
        <v>0</v>
      </c>
      <c r="AZ52">
        <v>0</v>
      </c>
      <c r="BA52">
        <v>0</v>
      </c>
      <c r="BB52">
        <v>0</v>
      </c>
      <c r="BC52">
        <v>0</v>
      </c>
      <c r="BD52">
        <v>0</v>
      </c>
      <c r="BE52">
        <v>0</v>
      </c>
      <c r="BF52">
        <v>0</v>
      </c>
      <c r="BG52">
        <v>0</v>
      </c>
      <c r="BH52">
        <v>1</v>
      </c>
      <c r="BI52">
        <v>9.9</v>
      </c>
      <c r="BJ52">
        <v>18.2</v>
      </c>
      <c r="BK52">
        <v>19</v>
      </c>
      <c r="BL52">
        <v>128.97999999999999</v>
      </c>
      <c r="BM52">
        <v>19.350000000000001</v>
      </c>
      <c r="BN52">
        <v>148.33000000000001</v>
      </c>
      <c r="BO52">
        <v>148.33000000000001</v>
      </c>
      <c r="BQ52" t="s">
        <v>322</v>
      </c>
      <c r="BR52" t="s">
        <v>218</v>
      </c>
      <c r="BS52" s="2">
        <v>44312</v>
      </c>
      <c r="BT52" s="3">
        <v>0.40972222222222227</v>
      </c>
      <c r="BU52" t="s">
        <v>219</v>
      </c>
      <c r="BV52" t="s">
        <v>93</v>
      </c>
      <c r="BY52">
        <v>91105.15</v>
      </c>
      <c r="CA52" t="s">
        <v>120</v>
      </c>
      <c r="CC52" t="s">
        <v>90</v>
      </c>
      <c r="CD52">
        <v>6000</v>
      </c>
      <c r="CE52" t="s">
        <v>81</v>
      </c>
      <c r="CF52" s="2">
        <v>44312</v>
      </c>
      <c r="CI52">
        <v>2</v>
      </c>
      <c r="CJ52">
        <v>2</v>
      </c>
      <c r="CK52" t="s">
        <v>130</v>
      </c>
      <c r="CL52" t="s">
        <v>80</v>
      </c>
    </row>
    <row r="53" spans="1:90" x14ac:dyDescent="0.25">
      <c r="A53" t="s">
        <v>180</v>
      </c>
      <c r="B53" t="s">
        <v>181</v>
      </c>
      <c r="C53" t="s">
        <v>72</v>
      </c>
      <c r="E53" t="str">
        <f>"009940912260"</f>
        <v>009940912260</v>
      </c>
      <c r="F53" s="2">
        <v>44308</v>
      </c>
      <c r="G53">
        <v>202110</v>
      </c>
      <c r="H53" t="s">
        <v>89</v>
      </c>
      <c r="I53" t="s">
        <v>90</v>
      </c>
      <c r="J53" t="s">
        <v>194</v>
      </c>
      <c r="K53" t="s">
        <v>75</v>
      </c>
      <c r="L53" t="s">
        <v>96</v>
      </c>
      <c r="M53" t="s">
        <v>97</v>
      </c>
      <c r="N53" t="s">
        <v>195</v>
      </c>
      <c r="O53" t="s">
        <v>78</v>
      </c>
      <c r="P53" t="str">
        <f>"11912270 FM                   "</f>
        <v xml:space="preserve">11912270 FM                   </v>
      </c>
      <c r="Q53">
        <v>0</v>
      </c>
      <c r="R53">
        <v>0</v>
      </c>
      <c r="S53">
        <v>0</v>
      </c>
      <c r="T53">
        <v>0</v>
      </c>
      <c r="U53">
        <v>0</v>
      </c>
      <c r="V53">
        <v>0</v>
      </c>
      <c r="W53">
        <v>0</v>
      </c>
      <c r="X53">
        <v>0</v>
      </c>
      <c r="Y53">
        <v>0</v>
      </c>
      <c r="Z53">
        <v>0</v>
      </c>
      <c r="AA53">
        <v>0</v>
      </c>
      <c r="AB53">
        <v>0</v>
      </c>
      <c r="AC53">
        <v>0</v>
      </c>
      <c r="AD53">
        <v>0</v>
      </c>
      <c r="AE53">
        <v>0</v>
      </c>
      <c r="AF53">
        <v>0</v>
      </c>
      <c r="AG53">
        <v>0</v>
      </c>
      <c r="AH53">
        <v>0</v>
      </c>
      <c r="AI53">
        <v>0</v>
      </c>
      <c r="AJ53">
        <v>0</v>
      </c>
      <c r="AK53">
        <v>9.84</v>
      </c>
      <c r="AL53">
        <v>0</v>
      </c>
      <c r="AM53">
        <v>0</v>
      </c>
      <c r="AN53">
        <v>0</v>
      </c>
      <c r="AO53">
        <v>0</v>
      </c>
      <c r="AP53">
        <v>0</v>
      </c>
      <c r="AQ53">
        <v>0</v>
      </c>
      <c r="AR53">
        <v>0</v>
      </c>
      <c r="AS53">
        <v>0</v>
      </c>
      <c r="AT53">
        <v>0</v>
      </c>
      <c r="AU53">
        <v>0</v>
      </c>
      <c r="AV53">
        <v>0</v>
      </c>
      <c r="AW53">
        <v>0</v>
      </c>
      <c r="AX53">
        <v>0</v>
      </c>
      <c r="AY53">
        <v>0</v>
      </c>
      <c r="AZ53">
        <v>0</v>
      </c>
      <c r="BA53">
        <v>0</v>
      </c>
      <c r="BB53">
        <v>0</v>
      </c>
      <c r="BC53">
        <v>0</v>
      </c>
      <c r="BD53">
        <v>0</v>
      </c>
      <c r="BE53">
        <v>0</v>
      </c>
      <c r="BF53">
        <v>0</v>
      </c>
      <c r="BG53">
        <v>0</v>
      </c>
      <c r="BH53">
        <v>1</v>
      </c>
      <c r="BI53">
        <v>1</v>
      </c>
      <c r="BJ53">
        <v>0.2</v>
      </c>
      <c r="BK53">
        <v>1</v>
      </c>
      <c r="BL53">
        <v>51.71</v>
      </c>
      <c r="BM53">
        <v>7.76</v>
      </c>
      <c r="BN53">
        <v>59.47</v>
      </c>
      <c r="BO53">
        <v>59.47</v>
      </c>
      <c r="BQ53" t="s">
        <v>196</v>
      </c>
      <c r="BR53" t="s">
        <v>197</v>
      </c>
      <c r="BS53" s="2">
        <v>44309</v>
      </c>
      <c r="BT53" s="3">
        <v>0.43402777777777773</v>
      </c>
      <c r="BU53" t="s">
        <v>323</v>
      </c>
      <c r="BV53" t="s">
        <v>93</v>
      </c>
      <c r="BY53">
        <v>1200</v>
      </c>
      <c r="BZ53" t="s">
        <v>82</v>
      </c>
      <c r="CA53" t="s">
        <v>100</v>
      </c>
      <c r="CC53" t="s">
        <v>97</v>
      </c>
      <c r="CD53">
        <v>8000</v>
      </c>
      <c r="CE53" t="s">
        <v>81</v>
      </c>
      <c r="CF53" s="2">
        <v>44312</v>
      </c>
      <c r="CI53">
        <v>1</v>
      </c>
      <c r="CJ53">
        <v>1</v>
      </c>
      <c r="CK53">
        <v>21</v>
      </c>
      <c r="CL53" t="s">
        <v>80</v>
      </c>
    </row>
    <row r="54" spans="1:90" x14ac:dyDescent="0.25">
      <c r="A54" t="s">
        <v>180</v>
      </c>
      <c r="B54" t="s">
        <v>181</v>
      </c>
      <c r="C54" t="s">
        <v>72</v>
      </c>
      <c r="E54" t="str">
        <f>"009940135290"</f>
        <v>009940135290</v>
      </c>
      <c r="F54" s="2">
        <v>44308</v>
      </c>
      <c r="G54">
        <v>202110</v>
      </c>
      <c r="H54" t="s">
        <v>106</v>
      </c>
      <c r="I54" t="s">
        <v>107</v>
      </c>
      <c r="J54" t="s">
        <v>178</v>
      </c>
      <c r="K54" t="s">
        <v>75</v>
      </c>
      <c r="L54" t="s">
        <v>96</v>
      </c>
      <c r="M54" t="s">
        <v>97</v>
      </c>
      <c r="N54" t="s">
        <v>324</v>
      </c>
      <c r="O54" t="s">
        <v>78</v>
      </c>
      <c r="P54" t="str">
        <f>"NA                            "</f>
        <v xml:space="preserve">NA                            </v>
      </c>
      <c r="Q54">
        <v>0</v>
      </c>
      <c r="R54">
        <v>0</v>
      </c>
      <c r="S54">
        <v>0</v>
      </c>
      <c r="T54">
        <v>0</v>
      </c>
      <c r="U54">
        <v>0</v>
      </c>
      <c r="V54">
        <v>0</v>
      </c>
      <c r="W54">
        <v>0</v>
      </c>
      <c r="X54">
        <v>0</v>
      </c>
      <c r="Y54">
        <v>0</v>
      </c>
      <c r="Z54">
        <v>0</v>
      </c>
      <c r="AA54">
        <v>0</v>
      </c>
      <c r="AB54">
        <v>0</v>
      </c>
      <c r="AC54">
        <v>0</v>
      </c>
      <c r="AD54">
        <v>0</v>
      </c>
      <c r="AE54">
        <v>0</v>
      </c>
      <c r="AF54">
        <v>0</v>
      </c>
      <c r="AG54">
        <v>0</v>
      </c>
      <c r="AH54">
        <v>0</v>
      </c>
      <c r="AI54">
        <v>0</v>
      </c>
      <c r="AJ54">
        <v>0</v>
      </c>
      <c r="AK54">
        <v>95.87</v>
      </c>
      <c r="AL54">
        <v>0</v>
      </c>
      <c r="AM54">
        <v>0</v>
      </c>
      <c r="AN54">
        <v>0</v>
      </c>
      <c r="AO54">
        <v>0</v>
      </c>
      <c r="AP54">
        <v>0</v>
      </c>
      <c r="AQ54">
        <v>0</v>
      </c>
      <c r="AR54">
        <v>0</v>
      </c>
      <c r="AS54">
        <v>0</v>
      </c>
      <c r="AT54">
        <v>0</v>
      </c>
      <c r="AU54">
        <v>0</v>
      </c>
      <c r="AV54">
        <v>0</v>
      </c>
      <c r="AW54">
        <v>0</v>
      </c>
      <c r="AX54">
        <v>0</v>
      </c>
      <c r="AY54">
        <v>0</v>
      </c>
      <c r="AZ54">
        <v>0</v>
      </c>
      <c r="BA54">
        <v>0</v>
      </c>
      <c r="BB54">
        <v>0</v>
      </c>
      <c r="BC54">
        <v>0</v>
      </c>
      <c r="BD54">
        <v>0</v>
      </c>
      <c r="BE54">
        <v>0</v>
      </c>
      <c r="BF54">
        <v>0</v>
      </c>
      <c r="BG54">
        <v>0</v>
      </c>
      <c r="BH54">
        <v>1</v>
      </c>
      <c r="BI54">
        <v>13.2</v>
      </c>
      <c r="BJ54">
        <v>19.100000000000001</v>
      </c>
      <c r="BK54">
        <v>19.5</v>
      </c>
      <c r="BL54">
        <v>503.84</v>
      </c>
      <c r="BM54">
        <v>75.58</v>
      </c>
      <c r="BN54">
        <v>579.41999999999996</v>
      </c>
      <c r="BO54">
        <v>579.41999999999996</v>
      </c>
      <c r="BQ54" t="s">
        <v>316</v>
      </c>
      <c r="BR54" t="s">
        <v>173</v>
      </c>
      <c r="BS54" s="2">
        <v>44309</v>
      </c>
      <c r="BT54" s="3">
        <v>0.57291666666666663</v>
      </c>
      <c r="BU54" t="s">
        <v>261</v>
      </c>
      <c r="BV54" t="s">
        <v>80</v>
      </c>
      <c r="BW54" t="s">
        <v>112</v>
      </c>
      <c r="BX54" t="s">
        <v>116</v>
      </c>
      <c r="BY54">
        <v>95650.63</v>
      </c>
      <c r="BZ54" t="s">
        <v>82</v>
      </c>
      <c r="CA54" t="s">
        <v>117</v>
      </c>
      <c r="CC54" t="s">
        <v>97</v>
      </c>
      <c r="CD54">
        <v>7800</v>
      </c>
      <c r="CE54" t="s">
        <v>81</v>
      </c>
      <c r="CF54" s="2">
        <v>44312</v>
      </c>
      <c r="CI54">
        <v>1</v>
      </c>
      <c r="CJ54">
        <v>1</v>
      </c>
      <c r="CK54">
        <v>21</v>
      </c>
      <c r="CL54" t="s">
        <v>80</v>
      </c>
    </row>
    <row r="55" spans="1:90" x14ac:dyDescent="0.25">
      <c r="A55" t="s">
        <v>180</v>
      </c>
      <c r="B55" t="s">
        <v>181</v>
      </c>
      <c r="C55" t="s">
        <v>72</v>
      </c>
      <c r="E55" t="str">
        <f>"009940948286"</f>
        <v>009940948286</v>
      </c>
      <c r="F55" s="2">
        <v>44307</v>
      </c>
      <c r="G55">
        <v>202110</v>
      </c>
      <c r="H55" t="s">
        <v>85</v>
      </c>
      <c r="I55" t="s">
        <v>86</v>
      </c>
      <c r="J55" t="s">
        <v>325</v>
      </c>
      <c r="K55" t="s">
        <v>75</v>
      </c>
      <c r="L55" t="s">
        <v>76</v>
      </c>
      <c r="M55" t="s">
        <v>77</v>
      </c>
      <c r="N55" t="s">
        <v>326</v>
      </c>
      <c r="O55" t="s">
        <v>109</v>
      </c>
      <c r="P55" t="str">
        <f>"MALINV060443                  "</f>
        <v xml:space="preserve">MALINV060443                  </v>
      </c>
      <c r="Q55">
        <v>0</v>
      </c>
      <c r="R55">
        <v>0</v>
      </c>
      <c r="S55">
        <v>0</v>
      </c>
      <c r="T55">
        <v>0</v>
      </c>
      <c r="U55">
        <v>0</v>
      </c>
      <c r="V55">
        <v>0</v>
      </c>
      <c r="W55">
        <v>0</v>
      </c>
      <c r="X55">
        <v>0</v>
      </c>
      <c r="Y55">
        <v>0</v>
      </c>
      <c r="Z55">
        <v>0</v>
      </c>
      <c r="AA55">
        <v>0</v>
      </c>
      <c r="AB55">
        <v>0</v>
      </c>
      <c r="AC55">
        <v>0</v>
      </c>
      <c r="AD55">
        <v>0</v>
      </c>
      <c r="AE55">
        <v>0</v>
      </c>
      <c r="AF55">
        <v>0</v>
      </c>
      <c r="AG55">
        <v>0</v>
      </c>
      <c r="AH55">
        <v>0</v>
      </c>
      <c r="AI55">
        <v>0</v>
      </c>
      <c r="AJ55">
        <v>0</v>
      </c>
      <c r="AK55">
        <v>463.58</v>
      </c>
      <c r="AL55">
        <v>0</v>
      </c>
      <c r="AM55">
        <v>0</v>
      </c>
      <c r="AN55">
        <v>0</v>
      </c>
      <c r="AO55">
        <v>0</v>
      </c>
      <c r="AP55">
        <v>0</v>
      </c>
      <c r="AQ55">
        <v>0</v>
      </c>
      <c r="AR55">
        <v>0</v>
      </c>
      <c r="AS55">
        <v>0</v>
      </c>
      <c r="AT55">
        <v>0</v>
      </c>
      <c r="AU55">
        <v>0</v>
      </c>
      <c r="AV55">
        <v>0</v>
      </c>
      <c r="AW55">
        <v>0</v>
      </c>
      <c r="AX55">
        <v>0</v>
      </c>
      <c r="AY55">
        <v>0</v>
      </c>
      <c r="AZ55">
        <v>0</v>
      </c>
      <c r="BA55">
        <v>0</v>
      </c>
      <c r="BB55">
        <v>0</v>
      </c>
      <c r="BC55">
        <v>0</v>
      </c>
      <c r="BD55">
        <v>0</v>
      </c>
      <c r="BE55">
        <v>0</v>
      </c>
      <c r="BF55">
        <v>0</v>
      </c>
      <c r="BG55">
        <v>0</v>
      </c>
      <c r="BH55">
        <v>47</v>
      </c>
      <c r="BI55">
        <v>570</v>
      </c>
      <c r="BJ55">
        <v>674.5</v>
      </c>
      <c r="BK55">
        <v>675</v>
      </c>
      <c r="BL55">
        <v>2441.2800000000002</v>
      </c>
      <c r="BM55">
        <v>366.19</v>
      </c>
      <c r="BN55">
        <v>2807.47</v>
      </c>
      <c r="BO55">
        <v>2807.47</v>
      </c>
      <c r="BQ55" t="s">
        <v>132</v>
      </c>
      <c r="BR55" t="s">
        <v>327</v>
      </c>
      <c r="BS55" s="2">
        <v>44308</v>
      </c>
      <c r="BT55" s="3">
        <v>0.4381944444444445</v>
      </c>
      <c r="BU55" t="s">
        <v>328</v>
      </c>
      <c r="BV55" t="s">
        <v>93</v>
      </c>
      <c r="BY55">
        <v>204732.85</v>
      </c>
      <c r="CA55" t="s">
        <v>329</v>
      </c>
      <c r="CC55" t="s">
        <v>77</v>
      </c>
      <c r="CD55">
        <v>2000</v>
      </c>
      <c r="CE55" t="s">
        <v>81</v>
      </c>
      <c r="CF55" s="2">
        <v>44309</v>
      </c>
      <c r="CI55">
        <v>1</v>
      </c>
      <c r="CJ55">
        <v>1</v>
      </c>
      <c r="CK55" t="s">
        <v>154</v>
      </c>
      <c r="CL55" t="s">
        <v>80</v>
      </c>
    </row>
    <row r="56" spans="1:90" x14ac:dyDescent="0.25">
      <c r="A56" t="s">
        <v>180</v>
      </c>
      <c r="B56" t="s">
        <v>181</v>
      </c>
      <c r="C56" t="s">
        <v>72</v>
      </c>
      <c r="E56" t="str">
        <f>"009933855731"</f>
        <v>009933855731</v>
      </c>
      <c r="F56" s="2">
        <v>44308</v>
      </c>
      <c r="G56">
        <v>202110</v>
      </c>
      <c r="H56" t="s">
        <v>73</v>
      </c>
      <c r="I56" t="s">
        <v>74</v>
      </c>
      <c r="J56" t="s">
        <v>330</v>
      </c>
      <c r="K56" t="s">
        <v>75</v>
      </c>
      <c r="L56" t="s">
        <v>331</v>
      </c>
      <c r="M56" t="s">
        <v>332</v>
      </c>
      <c r="N56" t="s">
        <v>333</v>
      </c>
      <c r="O56" t="s">
        <v>142</v>
      </c>
      <c r="P56" t="str">
        <f>"JNX078741                     "</f>
        <v xml:space="preserve">JNX078741                     </v>
      </c>
      <c r="Q56">
        <v>0</v>
      </c>
      <c r="R56">
        <v>0</v>
      </c>
      <c r="S56">
        <v>0</v>
      </c>
      <c r="T56">
        <v>0</v>
      </c>
      <c r="U56">
        <v>0</v>
      </c>
      <c r="V56">
        <v>0</v>
      </c>
      <c r="W56">
        <v>0</v>
      </c>
      <c r="X56">
        <v>0</v>
      </c>
      <c r="Y56">
        <v>0</v>
      </c>
      <c r="Z56">
        <v>0</v>
      </c>
      <c r="AA56">
        <v>0</v>
      </c>
      <c r="AB56">
        <v>0</v>
      </c>
      <c r="AC56">
        <v>0</v>
      </c>
      <c r="AD56">
        <v>0</v>
      </c>
      <c r="AE56">
        <v>437.5</v>
      </c>
      <c r="AF56">
        <v>0</v>
      </c>
      <c r="AG56">
        <v>0</v>
      </c>
      <c r="AH56">
        <v>0</v>
      </c>
      <c r="AI56">
        <v>0</v>
      </c>
      <c r="AJ56">
        <v>0</v>
      </c>
      <c r="AK56">
        <v>372.53</v>
      </c>
      <c r="AL56">
        <v>0</v>
      </c>
      <c r="AM56">
        <v>0</v>
      </c>
      <c r="AN56">
        <v>0</v>
      </c>
      <c r="AO56">
        <v>0</v>
      </c>
      <c r="AP56">
        <v>0</v>
      </c>
      <c r="AQ56">
        <v>0</v>
      </c>
      <c r="AR56">
        <v>0</v>
      </c>
      <c r="AS56">
        <v>0</v>
      </c>
      <c r="AT56">
        <v>0</v>
      </c>
      <c r="AU56">
        <v>0</v>
      </c>
      <c r="AV56">
        <v>0</v>
      </c>
      <c r="AW56">
        <v>0</v>
      </c>
      <c r="AX56">
        <v>0</v>
      </c>
      <c r="AY56">
        <v>0</v>
      </c>
      <c r="AZ56">
        <v>0</v>
      </c>
      <c r="BA56">
        <v>0</v>
      </c>
      <c r="BB56">
        <v>0</v>
      </c>
      <c r="BC56">
        <v>0</v>
      </c>
      <c r="BD56">
        <v>0</v>
      </c>
      <c r="BE56">
        <v>0</v>
      </c>
      <c r="BF56">
        <v>0</v>
      </c>
      <c r="BG56">
        <v>1030</v>
      </c>
      <c r="BH56">
        <v>1</v>
      </c>
      <c r="BI56">
        <v>2</v>
      </c>
      <c r="BJ56">
        <v>2.6</v>
      </c>
      <c r="BK56">
        <v>3</v>
      </c>
      <c r="BL56">
        <v>1957.79</v>
      </c>
      <c r="BM56">
        <v>293.67</v>
      </c>
      <c r="BN56">
        <v>2251.46</v>
      </c>
      <c r="BO56">
        <v>2251.46</v>
      </c>
      <c r="BP56" t="s">
        <v>334</v>
      </c>
      <c r="BS56" s="2">
        <v>44308</v>
      </c>
      <c r="BT56" s="3">
        <v>0.80208333333333337</v>
      </c>
      <c r="BU56" t="s">
        <v>335</v>
      </c>
      <c r="BV56" t="s">
        <v>93</v>
      </c>
      <c r="BY56">
        <v>13125</v>
      </c>
      <c r="BZ56" t="s">
        <v>336</v>
      </c>
      <c r="CC56" t="s">
        <v>332</v>
      </c>
      <c r="CD56">
        <v>6845</v>
      </c>
      <c r="CE56" t="s">
        <v>95</v>
      </c>
      <c r="CF56" s="2">
        <v>44309</v>
      </c>
      <c r="CI56">
        <v>0</v>
      </c>
      <c r="CJ56">
        <v>0</v>
      </c>
      <c r="CK56">
        <v>-1</v>
      </c>
      <c r="CL56" t="s">
        <v>80</v>
      </c>
    </row>
    <row r="57" spans="1:90" x14ac:dyDescent="0.25">
      <c r="A57" t="s">
        <v>180</v>
      </c>
      <c r="B57" t="s">
        <v>181</v>
      </c>
      <c r="C57" t="s">
        <v>72</v>
      </c>
      <c r="E57" t="str">
        <f>"009940912259"</f>
        <v>009940912259</v>
      </c>
      <c r="F57" s="2">
        <v>44309</v>
      </c>
      <c r="G57">
        <v>202110</v>
      </c>
      <c r="H57" t="s">
        <v>89</v>
      </c>
      <c r="I57" t="s">
        <v>90</v>
      </c>
      <c r="J57" t="s">
        <v>194</v>
      </c>
      <c r="K57" t="s">
        <v>75</v>
      </c>
      <c r="L57" t="s">
        <v>96</v>
      </c>
      <c r="M57" t="s">
        <v>97</v>
      </c>
      <c r="N57" t="s">
        <v>195</v>
      </c>
      <c r="O57" t="s">
        <v>78</v>
      </c>
      <c r="P57" t="str">
        <f>"11912270 FM                   "</f>
        <v xml:space="preserve">11912270 FM                   </v>
      </c>
      <c r="Q57">
        <v>0</v>
      </c>
      <c r="R57">
        <v>0</v>
      </c>
      <c r="S57">
        <v>0</v>
      </c>
      <c r="T57">
        <v>0</v>
      </c>
      <c r="U57">
        <v>0</v>
      </c>
      <c r="V57">
        <v>0</v>
      </c>
      <c r="W57">
        <v>0</v>
      </c>
      <c r="X57">
        <v>0</v>
      </c>
      <c r="Y57">
        <v>0</v>
      </c>
      <c r="Z57">
        <v>0</v>
      </c>
      <c r="AA57">
        <v>0</v>
      </c>
      <c r="AB57">
        <v>0</v>
      </c>
      <c r="AC57">
        <v>0</v>
      </c>
      <c r="AD57">
        <v>0</v>
      </c>
      <c r="AE57">
        <v>0</v>
      </c>
      <c r="AF57">
        <v>0</v>
      </c>
      <c r="AG57">
        <v>0</v>
      </c>
      <c r="AH57">
        <v>0</v>
      </c>
      <c r="AI57">
        <v>0</v>
      </c>
      <c r="AJ57">
        <v>0</v>
      </c>
      <c r="AK57">
        <v>9.84</v>
      </c>
      <c r="AL57">
        <v>0</v>
      </c>
      <c r="AM57">
        <v>0</v>
      </c>
      <c r="AN57">
        <v>0</v>
      </c>
      <c r="AO57">
        <v>0</v>
      </c>
      <c r="AP57">
        <v>0</v>
      </c>
      <c r="AQ57">
        <v>0</v>
      </c>
      <c r="AR57">
        <v>0</v>
      </c>
      <c r="AS57">
        <v>0</v>
      </c>
      <c r="AT57">
        <v>0</v>
      </c>
      <c r="AU57">
        <v>0</v>
      </c>
      <c r="AV57">
        <v>0</v>
      </c>
      <c r="AW57">
        <v>0</v>
      </c>
      <c r="AX57">
        <v>0</v>
      </c>
      <c r="AY57">
        <v>0</v>
      </c>
      <c r="AZ57">
        <v>0</v>
      </c>
      <c r="BA57">
        <v>0</v>
      </c>
      <c r="BB57">
        <v>0</v>
      </c>
      <c r="BC57">
        <v>0</v>
      </c>
      <c r="BD57">
        <v>0</v>
      </c>
      <c r="BE57">
        <v>0</v>
      </c>
      <c r="BF57">
        <v>0</v>
      </c>
      <c r="BG57">
        <v>0</v>
      </c>
      <c r="BH57">
        <v>1</v>
      </c>
      <c r="BI57">
        <v>1</v>
      </c>
      <c r="BJ57">
        <v>0.2</v>
      </c>
      <c r="BK57">
        <v>1</v>
      </c>
      <c r="BL57">
        <v>51.71</v>
      </c>
      <c r="BM57">
        <v>7.76</v>
      </c>
      <c r="BN57">
        <v>59.47</v>
      </c>
      <c r="BO57">
        <v>59.47</v>
      </c>
      <c r="BQ57" t="s">
        <v>196</v>
      </c>
      <c r="BR57" t="s">
        <v>197</v>
      </c>
      <c r="BS57" s="2">
        <v>44312</v>
      </c>
      <c r="BT57" s="3">
        <v>0.46180555555555558</v>
      </c>
      <c r="BU57" t="s">
        <v>337</v>
      </c>
      <c r="BV57" t="s">
        <v>80</v>
      </c>
      <c r="BW57" t="s">
        <v>112</v>
      </c>
      <c r="BX57" t="s">
        <v>116</v>
      </c>
      <c r="BY57">
        <v>1200</v>
      </c>
      <c r="BZ57" t="s">
        <v>82</v>
      </c>
      <c r="CA57" t="s">
        <v>100</v>
      </c>
      <c r="CC57" t="s">
        <v>97</v>
      </c>
      <c r="CD57">
        <v>8000</v>
      </c>
      <c r="CE57" t="s">
        <v>81</v>
      </c>
      <c r="CF57" s="2">
        <v>44314</v>
      </c>
      <c r="CI57">
        <v>1</v>
      </c>
      <c r="CJ57">
        <v>1</v>
      </c>
      <c r="CK57">
        <v>21</v>
      </c>
      <c r="CL57" t="s">
        <v>80</v>
      </c>
    </row>
    <row r="58" spans="1:90" x14ac:dyDescent="0.25">
      <c r="A58" t="s">
        <v>180</v>
      </c>
      <c r="B58" t="s">
        <v>181</v>
      </c>
      <c r="C58" t="s">
        <v>72</v>
      </c>
      <c r="E58" t="str">
        <f>"009940641842"</f>
        <v>009940641842</v>
      </c>
      <c r="F58" s="2">
        <v>44312</v>
      </c>
      <c r="G58">
        <v>202110</v>
      </c>
      <c r="H58" t="s">
        <v>96</v>
      </c>
      <c r="I58" t="s">
        <v>97</v>
      </c>
      <c r="J58" t="s">
        <v>178</v>
      </c>
      <c r="K58" t="s">
        <v>75</v>
      </c>
      <c r="L58" t="s">
        <v>98</v>
      </c>
      <c r="M58" t="s">
        <v>99</v>
      </c>
      <c r="N58" t="s">
        <v>338</v>
      </c>
      <c r="O58" t="s">
        <v>109</v>
      </c>
      <c r="P58" t="str">
        <f>"NA                            "</f>
        <v xml:space="preserve">NA                            </v>
      </c>
      <c r="Q58">
        <v>0</v>
      </c>
      <c r="R58">
        <v>0</v>
      </c>
      <c r="S58">
        <v>0</v>
      </c>
      <c r="T58">
        <v>0</v>
      </c>
      <c r="U58">
        <v>0</v>
      </c>
      <c r="V58">
        <v>0</v>
      </c>
      <c r="W58">
        <v>0</v>
      </c>
      <c r="X58">
        <v>0</v>
      </c>
      <c r="Y58">
        <v>0</v>
      </c>
      <c r="Z58">
        <v>0</v>
      </c>
      <c r="AA58">
        <v>0</v>
      </c>
      <c r="AB58">
        <v>0</v>
      </c>
      <c r="AC58">
        <v>0</v>
      </c>
      <c r="AD58">
        <v>0</v>
      </c>
      <c r="AE58">
        <v>0</v>
      </c>
      <c r="AF58">
        <v>0</v>
      </c>
      <c r="AG58">
        <v>0</v>
      </c>
      <c r="AH58">
        <v>0</v>
      </c>
      <c r="AI58">
        <v>0</v>
      </c>
      <c r="AJ58">
        <v>0</v>
      </c>
      <c r="AK58">
        <v>42.38</v>
      </c>
      <c r="AL58">
        <v>0</v>
      </c>
      <c r="AM58">
        <v>0</v>
      </c>
      <c r="AN58">
        <v>0</v>
      </c>
      <c r="AO58">
        <v>0</v>
      </c>
      <c r="AP58">
        <v>0</v>
      </c>
      <c r="AQ58">
        <v>0</v>
      </c>
      <c r="AR58">
        <v>0</v>
      </c>
      <c r="AS58">
        <v>0</v>
      </c>
      <c r="AT58">
        <v>0</v>
      </c>
      <c r="AU58">
        <v>0</v>
      </c>
      <c r="AV58">
        <v>0</v>
      </c>
      <c r="AW58">
        <v>0</v>
      </c>
      <c r="AX58">
        <v>0</v>
      </c>
      <c r="AY58">
        <v>0</v>
      </c>
      <c r="AZ58">
        <v>0</v>
      </c>
      <c r="BA58">
        <v>0</v>
      </c>
      <c r="BB58">
        <v>0</v>
      </c>
      <c r="BC58">
        <v>0</v>
      </c>
      <c r="BD58">
        <v>0</v>
      </c>
      <c r="BE58">
        <v>0</v>
      </c>
      <c r="BF58">
        <v>0</v>
      </c>
      <c r="BG58">
        <v>0</v>
      </c>
      <c r="BH58">
        <v>1</v>
      </c>
      <c r="BI58">
        <v>27.1</v>
      </c>
      <c r="BJ58">
        <v>26.5</v>
      </c>
      <c r="BK58">
        <v>28</v>
      </c>
      <c r="BL58">
        <v>227.7</v>
      </c>
      <c r="BM58">
        <v>34.159999999999997</v>
      </c>
      <c r="BN58">
        <v>261.86</v>
      </c>
      <c r="BO58">
        <v>261.86</v>
      </c>
      <c r="BQ58" t="s">
        <v>339</v>
      </c>
      <c r="BR58" t="s">
        <v>228</v>
      </c>
      <c r="BS58" s="2">
        <v>44314</v>
      </c>
      <c r="BT58" s="3">
        <v>0.49791666666666662</v>
      </c>
      <c r="BU58" t="s">
        <v>140</v>
      </c>
      <c r="BV58" t="s">
        <v>93</v>
      </c>
      <c r="BY58">
        <v>132340</v>
      </c>
      <c r="CA58" t="s">
        <v>340</v>
      </c>
      <c r="CC58" t="s">
        <v>99</v>
      </c>
      <c r="CD58">
        <v>4399</v>
      </c>
      <c r="CE58" t="s">
        <v>341</v>
      </c>
      <c r="CF58" s="2">
        <v>44314</v>
      </c>
      <c r="CI58">
        <v>2</v>
      </c>
      <c r="CJ58">
        <v>2</v>
      </c>
      <c r="CK58" t="s">
        <v>160</v>
      </c>
      <c r="CL58" t="s">
        <v>80</v>
      </c>
    </row>
    <row r="59" spans="1:90" x14ac:dyDescent="0.25">
      <c r="A59" t="s">
        <v>180</v>
      </c>
      <c r="B59" t="s">
        <v>181</v>
      </c>
      <c r="C59" t="s">
        <v>72</v>
      </c>
      <c r="E59" t="str">
        <f>"009940641841"</f>
        <v>009940641841</v>
      </c>
      <c r="F59" s="2">
        <v>44312</v>
      </c>
      <c r="G59">
        <v>202110</v>
      </c>
      <c r="H59" t="s">
        <v>96</v>
      </c>
      <c r="I59" t="s">
        <v>97</v>
      </c>
      <c r="J59" t="s">
        <v>178</v>
      </c>
      <c r="K59" t="s">
        <v>75</v>
      </c>
      <c r="L59" t="s">
        <v>106</v>
      </c>
      <c r="M59" t="s">
        <v>107</v>
      </c>
      <c r="N59" t="s">
        <v>342</v>
      </c>
      <c r="O59" t="s">
        <v>109</v>
      </c>
      <c r="P59" t="str">
        <f>"JHB                           "</f>
        <v xml:space="preserve">JHB                           </v>
      </c>
      <c r="Q59">
        <v>0</v>
      </c>
      <c r="R59">
        <v>0</v>
      </c>
      <c r="S59">
        <v>0</v>
      </c>
      <c r="T59">
        <v>0</v>
      </c>
      <c r="U59">
        <v>0</v>
      </c>
      <c r="V59">
        <v>0</v>
      </c>
      <c r="W59">
        <v>0</v>
      </c>
      <c r="X59">
        <v>0</v>
      </c>
      <c r="Y59">
        <v>0</v>
      </c>
      <c r="Z59">
        <v>0</v>
      </c>
      <c r="AA59">
        <v>0</v>
      </c>
      <c r="AB59">
        <v>0</v>
      </c>
      <c r="AC59">
        <v>0</v>
      </c>
      <c r="AD59">
        <v>0</v>
      </c>
      <c r="AE59">
        <v>0</v>
      </c>
      <c r="AF59">
        <v>0</v>
      </c>
      <c r="AG59">
        <v>0</v>
      </c>
      <c r="AH59">
        <v>0</v>
      </c>
      <c r="AI59">
        <v>0</v>
      </c>
      <c r="AJ59">
        <v>0</v>
      </c>
      <c r="AK59">
        <v>32.22</v>
      </c>
      <c r="AL59">
        <v>0</v>
      </c>
      <c r="AM59">
        <v>0</v>
      </c>
      <c r="AN59">
        <v>0</v>
      </c>
      <c r="AO59">
        <v>0</v>
      </c>
      <c r="AP59">
        <v>0</v>
      </c>
      <c r="AQ59">
        <v>0</v>
      </c>
      <c r="AR59">
        <v>0</v>
      </c>
      <c r="AS59">
        <v>0</v>
      </c>
      <c r="AT59">
        <v>0</v>
      </c>
      <c r="AU59">
        <v>0</v>
      </c>
      <c r="AV59">
        <v>0</v>
      </c>
      <c r="AW59">
        <v>0</v>
      </c>
      <c r="AX59">
        <v>0</v>
      </c>
      <c r="AY59">
        <v>0</v>
      </c>
      <c r="AZ59">
        <v>0</v>
      </c>
      <c r="BA59">
        <v>0</v>
      </c>
      <c r="BB59">
        <v>0</v>
      </c>
      <c r="BC59">
        <v>0</v>
      </c>
      <c r="BD59">
        <v>0</v>
      </c>
      <c r="BE59">
        <v>0</v>
      </c>
      <c r="BF59">
        <v>0</v>
      </c>
      <c r="BG59">
        <v>0</v>
      </c>
      <c r="BH59">
        <v>1</v>
      </c>
      <c r="BI59">
        <v>28.8</v>
      </c>
      <c r="BJ59">
        <v>19.2</v>
      </c>
      <c r="BK59">
        <v>29</v>
      </c>
      <c r="BL59">
        <v>174.31</v>
      </c>
      <c r="BM59">
        <v>26.15</v>
      </c>
      <c r="BN59">
        <v>200.46</v>
      </c>
      <c r="BO59">
        <v>200.46</v>
      </c>
      <c r="BQ59" t="s">
        <v>343</v>
      </c>
      <c r="BR59" t="s">
        <v>228</v>
      </c>
      <c r="BS59" s="2">
        <v>44314</v>
      </c>
      <c r="BT59" s="3">
        <v>0.54166666666666663</v>
      </c>
      <c r="BU59" t="s">
        <v>344</v>
      </c>
      <c r="BV59" t="s">
        <v>93</v>
      </c>
      <c r="BY59">
        <v>95820.9</v>
      </c>
      <c r="CA59" t="s">
        <v>115</v>
      </c>
      <c r="CC59" t="s">
        <v>107</v>
      </c>
      <c r="CD59">
        <v>1683</v>
      </c>
      <c r="CE59" t="s">
        <v>81</v>
      </c>
      <c r="CF59" s="2">
        <v>44315</v>
      </c>
      <c r="CI59">
        <v>2</v>
      </c>
      <c r="CJ59">
        <v>2</v>
      </c>
      <c r="CK59" t="s">
        <v>130</v>
      </c>
      <c r="CL59" t="s">
        <v>80</v>
      </c>
    </row>
    <row r="60" spans="1:90" x14ac:dyDescent="0.25">
      <c r="A60" t="s">
        <v>180</v>
      </c>
      <c r="B60" t="s">
        <v>181</v>
      </c>
      <c r="C60" t="s">
        <v>72</v>
      </c>
      <c r="E60" t="str">
        <f>"009939921461"</f>
        <v>009939921461</v>
      </c>
      <c r="F60" s="2">
        <v>44309</v>
      </c>
      <c r="G60">
        <v>202110</v>
      </c>
      <c r="H60" t="s">
        <v>163</v>
      </c>
      <c r="I60" t="s">
        <v>164</v>
      </c>
      <c r="J60" t="s">
        <v>290</v>
      </c>
      <c r="K60" t="s">
        <v>75</v>
      </c>
      <c r="L60" t="s">
        <v>96</v>
      </c>
      <c r="M60" t="s">
        <v>97</v>
      </c>
      <c r="N60" t="s">
        <v>345</v>
      </c>
      <c r="O60" t="s">
        <v>78</v>
      </c>
      <c r="P60" t="str">
        <f>"                              "</f>
        <v xml:space="preserve">                              </v>
      </c>
      <c r="Q60">
        <v>0</v>
      </c>
      <c r="R60">
        <v>0</v>
      </c>
      <c r="S60">
        <v>0</v>
      </c>
      <c r="T60">
        <v>0</v>
      </c>
      <c r="U60">
        <v>0</v>
      </c>
      <c r="V60">
        <v>0</v>
      </c>
      <c r="W60">
        <v>0</v>
      </c>
      <c r="X60">
        <v>0</v>
      </c>
      <c r="Y60">
        <v>0</v>
      </c>
      <c r="Z60">
        <v>0</v>
      </c>
      <c r="AA60">
        <v>0</v>
      </c>
      <c r="AB60">
        <v>0</v>
      </c>
      <c r="AC60">
        <v>0</v>
      </c>
      <c r="AD60">
        <v>0</v>
      </c>
      <c r="AE60">
        <v>0</v>
      </c>
      <c r="AF60">
        <v>0</v>
      </c>
      <c r="AG60">
        <v>0</v>
      </c>
      <c r="AH60">
        <v>0</v>
      </c>
      <c r="AI60">
        <v>0</v>
      </c>
      <c r="AJ60">
        <v>0</v>
      </c>
      <c r="AK60">
        <v>9.84</v>
      </c>
      <c r="AL60">
        <v>0</v>
      </c>
      <c r="AM60">
        <v>0</v>
      </c>
      <c r="AN60">
        <v>0</v>
      </c>
      <c r="AO60">
        <v>0</v>
      </c>
      <c r="AP60">
        <v>0</v>
      </c>
      <c r="AQ60">
        <v>0</v>
      </c>
      <c r="AR60">
        <v>0</v>
      </c>
      <c r="AS60">
        <v>0</v>
      </c>
      <c r="AT60">
        <v>0</v>
      </c>
      <c r="AU60">
        <v>0</v>
      </c>
      <c r="AV60">
        <v>0</v>
      </c>
      <c r="AW60">
        <v>0</v>
      </c>
      <c r="AX60">
        <v>0</v>
      </c>
      <c r="AY60">
        <v>0</v>
      </c>
      <c r="AZ60">
        <v>0</v>
      </c>
      <c r="BA60">
        <v>0</v>
      </c>
      <c r="BB60">
        <v>0</v>
      </c>
      <c r="BC60">
        <v>0</v>
      </c>
      <c r="BD60">
        <v>0</v>
      </c>
      <c r="BE60">
        <v>0</v>
      </c>
      <c r="BF60">
        <v>0</v>
      </c>
      <c r="BG60">
        <v>0</v>
      </c>
      <c r="BH60">
        <v>1</v>
      </c>
      <c r="BI60">
        <v>1</v>
      </c>
      <c r="BJ60">
        <v>0.2</v>
      </c>
      <c r="BK60">
        <v>1</v>
      </c>
      <c r="BL60">
        <v>51.71</v>
      </c>
      <c r="BM60">
        <v>7.76</v>
      </c>
      <c r="BN60">
        <v>59.47</v>
      </c>
      <c r="BO60">
        <v>59.47</v>
      </c>
      <c r="BS60" s="2">
        <v>44314</v>
      </c>
      <c r="BT60" s="3">
        <v>0.4375</v>
      </c>
      <c r="BU60" t="s">
        <v>346</v>
      </c>
      <c r="BV60" t="s">
        <v>93</v>
      </c>
      <c r="BY60">
        <v>1200</v>
      </c>
      <c r="BZ60" t="s">
        <v>82</v>
      </c>
      <c r="CA60" t="s">
        <v>100</v>
      </c>
      <c r="CC60" t="s">
        <v>97</v>
      </c>
      <c r="CD60">
        <v>8000</v>
      </c>
      <c r="CE60" t="s">
        <v>81</v>
      </c>
      <c r="CF60" s="2">
        <v>44315</v>
      </c>
      <c r="CI60">
        <v>2</v>
      </c>
      <c r="CJ60">
        <v>3</v>
      </c>
      <c r="CK60">
        <v>21</v>
      </c>
      <c r="CL60" t="s">
        <v>80</v>
      </c>
    </row>
    <row r="61" spans="1:90" x14ac:dyDescent="0.25">
      <c r="A61" t="s">
        <v>180</v>
      </c>
      <c r="B61" t="s">
        <v>181</v>
      </c>
      <c r="C61" t="s">
        <v>72</v>
      </c>
      <c r="E61" t="str">
        <f>"009941020943"</f>
        <v>009941020943</v>
      </c>
      <c r="F61" s="2">
        <v>44312</v>
      </c>
      <c r="G61">
        <v>202110</v>
      </c>
      <c r="H61" t="s">
        <v>89</v>
      </c>
      <c r="I61" t="s">
        <v>90</v>
      </c>
      <c r="J61" t="s">
        <v>178</v>
      </c>
      <c r="K61" t="s">
        <v>75</v>
      </c>
      <c r="L61" t="s">
        <v>106</v>
      </c>
      <c r="M61" t="s">
        <v>107</v>
      </c>
      <c r="N61" t="s">
        <v>347</v>
      </c>
      <c r="O61" t="s">
        <v>109</v>
      </c>
      <c r="P61" t="str">
        <f>"                              "</f>
        <v xml:space="preserve">                              </v>
      </c>
      <c r="Q61">
        <v>0</v>
      </c>
      <c r="R61">
        <v>0</v>
      </c>
      <c r="S61">
        <v>0</v>
      </c>
      <c r="T61">
        <v>0</v>
      </c>
      <c r="U61">
        <v>0</v>
      </c>
      <c r="V61">
        <v>0</v>
      </c>
      <c r="W61">
        <v>0</v>
      </c>
      <c r="X61">
        <v>0</v>
      </c>
      <c r="Y61">
        <v>0</v>
      </c>
      <c r="Z61">
        <v>0</v>
      </c>
      <c r="AA61">
        <v>0</v>
      </c>
      <c r="AB61">
        <v>0</v>
      </c>
      <c r="AC61">
        <v>0</v>
      </c>
      <c r="AD61">
        <v>0</v>
      </c>
      <c r="AE61">
        <v>0</v>
      </c>
      <c r="AF61">
        <v>0</v>
      </c>
      <c r="AG61">
        <v>0</v>
      </c>
      <c r="AH61">
        <v>0</v>
      </c>
      <c r="AI61">
        <v>0</v>
      </c>
      <c r="AJ61">
        <v>0</v>
      </c>
      <c r="AK61">
        <v>68.44</v>
      </c>
      <c r="AL61">
        <v>0</v>
      </c>
      <c r="AM61">
        <v>0</v>
      </c>
      <c r="AN61">
        <v>0</v>
      </c>
      <c r="AO61">
        <v>0</v>
      </c>
      <c r="AP61">
        <v>0</v>
      </c>
      <c r="AQ61">
        <v>0</v>
      </c>
      <c r="AR61">
        <v>0</v>
      </c>
      <c r="AS61">
        <v>0</v>
      </c>
      <c r="AT61">
        <v>0</v>
      </c>
      <c r="AU61">
        <v>0</v>
      </c>
      <c r="AV61">
        <v>0</v>
      </c>
      <c r="AW61">
        <v>0</v>
      </c>
      <c r="AX61">
        <v>0</v>
      </c>
      <c r="AY61">
        <v>0</v>
      </c>
      <c r="AZ61">
        <v>0</v>
      </c>
      <c r="BA61">
        <v>0</v>
      </c>
      <c r="BB61">
        <v>0</v>
      </c>
      <c r="BC61">
        <v>0</v>
      </c>
      <c r="BD61">
        <v>0</v>
      </c>
      <c r="BE61">
        <v>0</v>
      </c>
      <c r="BF61">
        <v>0</v>
      </c>
      <c r="BG61">
        <v>0</v>
      </c>
      <c r="BH61">
        <v>4</v>
      </c>
      <c r="BI61">
        <v>40</v>
      </c>
      <c r="BJ61">
        <v>70.400000000000006</v>
      </c>
      <c r="BK61">
        <v>71</v>
      </c>
      <c r="BL61">
        <v>364.67</v>
      </c>
      <c r="BM61">
        <v>54.7</v>
      </c>
      <c r="BN61">
        <v>419.37</v>
      </c>
      <c r="BO61">
        <v>419.37</v>
      </c>
      <c r="BQ61" t="s">
        <v>207</v>
      </c>
      <c r="BR61" t="s">
        <v>322</v>
      </c>
      <c r="BS61" s="2">
        <v>44315</v>
      </c>
      <c r="BT61" s="3">
        <v>0.42569444444444443</v>
      </c>
      <c r="BU61" t="s">
        <v>218</v>
      </c>
      <c r="BV61" t="s">
        <v>93</v>
      </c>
      <c r="BY61">
        <v>88000</v>
      </c>
      <c r="CA61" t="s">
        <v>329</v>
      </c>
      <c r="CC61" t="s">
        <v>107</v>
      </c>
      <c r="CD61">
        <v>1682</v>
      </c>
      <c r="CE61" t="s">
        <v>81</v>
      </c>
      <c r="CF61" s="2">
        <v>44316</v>
      </c>
      <c r="CI61">
        <v>2</v>
      </c>
      <c r="CJ61">
        <v>3</v>
      </c>
      <c r="CK61" t="s">
        <v>130</v>
      </c>
      <c r="CL61" t="s">
        <v>80</v>
      </c>
    </row>
    <row r="62" spans="1:90" x14ac:dyDescent="0.25">
      <c r="A62" t="s">
        <v>180</v>
      </c>
      <c r="B62" t="s">
        <v>181</v>
      </c>
      <c r="C62" t="s">
        <v>72</v>
      </c>
      <c r="E62" t="str">
        <f>"009940912258"</f>
        <v>009940912258</v>
      </c>
      <c r="F62" s="2">
        <v>44312</v>
      </c>
      <c r="G62">
        <v>202110</v>
      </c>
      <c r="H62" t="s">
        <v>89</v>
      </c>
      <c r="I62" t="s">
        <v>90</v>
      </c>
      <c r="J62" t="s">
        <v>194</v>
      </c>
      <c r="K62" t="s">
        <v>75</v>
      </c>
      <c r="L62" t="s">
        <v>76</v>
      </c>
      <c r="M62" t="s">
        <v>77</v>
      </c>
      <c r="N62" t="s">
        <v>203</v>
      </c>
      <c r="O62" t="s">
        <v>78</v>
      </c>
      <c r="P62" t="str">
        <f>"11912270 FM                   "</f>
        <v xml:space="preserve">11912270 FM                   </v>
      </c>
      <c r="Q62">
        <v>0</v>
      </c>
      <c r="R62">
        <v>0</v>
      </c>
      <c r="S62">
        <v>0</v>
      </c>
      <c r="T62">
        <v>0</v>
      </c>
      <c r="U62">
        <v>0</v>
      </c>
      <c r="V62">
        <v>0</v>
      </c>
      <c r="W62">
        <v>0</v>
      </c>
      <c r="X62">
        <v>0</v>
      </c>
      <c r="Y62">
        <v>0</v>
      </c>
      <c r="Z62">
        <v>0</v>
      </c>
      <c r="AA62">
        <v>0</v>
      </c>
      <c r="AB62">
        <v>0</v>
      </c>
      <c r="AC62">
        <v>0</v>
      </c>
      <c r="AD62">
        <v>0</v>
      </c>
      <c r="AE62">
        <v>0</v>
      </c>
      <c r="AF62">
        <v>0</v>
      </c>
      <c r="AG62">
        <v>0</v>
      </c>
      <c r="AH62">
        <v>0</v>
      </c>
      <c r="AI62">
        <v>0</v>
      </c>
      <c r="AJ62">
        <v>0</v>
      </c>
      <c r="AK62">
        <v>9.84</v>
      </c>
      <c r="AL62">
        <v>0</v>
      </c>
      <c r="AM62">
        <v>0</v>
      </c>
      <c r="AN62">
        <v>0</v>
      </c>
      <c r="AO62">
        <v>0</v>
      </c>
      <c r="AP62">
        <v>0</v>
      </c>
      <c r="AQ62">
        <v>0</v>
      </c>
      <c r="AR62">
        <v>0</v>
      </c>
      <c r="AS62">
        <v>0</v>
      </c>
      <c r="AT62">
        <v>0</v>
      </c>
      <c r="AU62">
        <v>0</v>
      </c>
      <c r="AV62">
        <v>0</v>
      </c>
      <c r="AW62">
        <v>0</v>
      </c>
      <c r="AX62">
        <v>0</v>
      </c>
      <c r="AY62">
        <v>0</v>
      </c>
      <c r="AZ62">
        <v>0</v>
      </c>
      <c r="BA62">
        <v>0</v>
      </c>
      <c r="BB62">
        <v>0</v>
      </c>
      <c r="BC62">
        <v>0</v>
      </c>
      <c r="BD62">
        <v>0</v>
      </c>
      <c r="BE62">
        <v>0</v>
      </c>
      <c r="BF62">
        <v>0</v>
      </c>
      <c r="BG62">
        <v>0</v>
      </c>
      <c r="BH62">
        <v>1</v>
      </c>
      <c r="BI62">
        <v>1</v>
      </c>
      <c r="BJ62">
        <v>0.2</v>
      </c>
      <c r="BK62">
        <v>1</v>
      </c>
      <c r="BL62">
        <v>51.71</v>
      </c>
      <c r="BM62">
        <v>7.76</v>
      </c>
      <c r="BN62">
        <v>59.47</v>
      </c>
      <c r="BO62">
        <v>59.47</v>
      </c>
      <c r="BQ62" t="s">
        <v>273</v>
      </c>
      <c r="BR62" t="s">
        <v>197</v>
      </c>
      <c r="BS62" s="2">
        <v>44314</v>
      </c>
      <c r="BT62" s="3">
        <v>0.31944444444444448</v>
      </c>
      <c r="BU62" t="s">
        <v>244</v>
      </c>
      <c r="BV62" t="s">
        <v>93</v>
      </c>
      <c r="BY62">
        <v>1200</v>
      </c>
      <c r="BZ62" t="s">
        <v>82</v>
      </c>
      <c r="CA62" t="s">
        <v>170</v>
      </c>
      <c r="CC62" t="s">
        <v>77</v>
      </c>
      <c r="CD62">
        <v>2021</v>
      </c>
      <c r="CE62" t="s">
        <v>81</v>
      </c>
      <c r="CF62" s="2">
        <v>44314</v>
      </c>
      <c r="CI62">
        <v>1</v>
      </c>
      <c r="CJ62">
        <v>2</v>
      </c>
      <c r="CK62">
        <v>21</v>
      </c>
      <c r="CL62" t="s">
        <v>80</v>
      </c>
    </row>
    <row r="63" spans="1:90" x14ac:dyDescent="0.25">
      <c r="BB63">
        <v>0</v>
      </c>
      <c r="BC63">
        <v>0</v>
      </c>
      <c r="BD63">
        <v>0</v>
      </c>
      <c r="BE63">
        <v>0</v>
      </c>
      <c r="BF63">
        <v>0</v>
      </c>
    </row>
    <row r="64" spans="1:90" x14ac:dyDescent="0.25">
      <c r="BB64">
        <v>0</v>
      </c>
      <c r="BC64">
        <v>0</v>
      </c>
      <c r="BD64">
        <v>0</v>
      </c>
      <c r="BE64">
        <v>0</v>
      </c>
      <c r="BF64">
        <v>0</v>
      </c>
    </row>
    <row r="65" spans="54:58" x14ac:dyDescent="0.25">
      <c r="BB65">
        <v>0</v>
      </c>
      <c r="BC65">
        <v>0</v>
      </c>
      <c r="BD65">
        <v>0</v>
      </c>
      <c r="BE65">
        <v>0</v>
      </c>
      <c r="BF65">
        <v>0</v>
      </c>
    </row>
    <row r="66" spans="54:58" x14ac:dyDescent="0.25">
      <c r="BB66">
        <v>0</v>
      </c>
      <c r="BC66">
        <v>0</v>
      </c>
      <c r="BD66">
        <v>0</v>
      </c>
      <c r="BE66">
        <v>0</v>
      </c>
      <c r="BF66">
        <v>0</v>
      </c>
    </row>
    <row r="67" spans="54:58" x14ac:dyDescent="0.25">
      <c r="BB67">
        <v>0</v>
      </c>
      <c r="BC67">
        <v>0</v>
      </c>
      <c r="BD67">
        <v>0</v>
      </c>
      <c r="BE67">
        <v>0</v>
      </c>
      <c r="BF67">
        <v>0</v>
      </c>
    </row>
    <row r="68" spans="54:58" x14ac:dyDescent="0.25">
      <c r="BB68">
        <v>0</v>
      </c>
      <c r="BC68">
        <v>0</v>
      </c>
      <c r="BD68">
        <v>0</v>
      </c>
      <c r="BE68">
        <v>0</v>
      </c>
      <c r="BF68">
        <v>0</v>
      </c>
    </row>
    <row r="69" spans="54:58" x14ac:dyDescent="0.25">
      <c r="BB69">
        <v>0</v>
      </c>
      <c r="BC69">
        <v>0</v>
      </c>
      <c r="BD69">
        <v>0</v>
      </c>
      <c r="BE69">
        <v>0</v>
      </c>
      <c r="BF69">
        <v>0</v>
      </c>
    </row>
    <row r="70" spans="54:58" x14ac:dyDescent="0.25">
      <c r="BB70">
        <v>0</v>
      </c>
      <c r="BC70">
        <v>0</v>
      </c>
      <c r="BD70">
        <v>0</v>
      </c>
      <c r="BE70">
        <v>0</v>
      </c>
      <c r="BF70">
        <v>0</v>
      </c>
    </row>
    <row r="71" spans="54:58" x14ac:dyDescent="0.25">
      <c r="BB71">
        <v>0</v>
      </c>
      <c r="BC71">
        <v>0</v>
      </c>
      <c r="BD71">
        <v>0</v>
      </c>
      <c r="BE71">
        <v>0</v>
      </c>
      <c r="BF71">
        <v>0</v>
      </c>
    </row>
    <row r="72" spans="54:58" x14ac:dyDescent="0.25">
      <c r="BB72">
        <v>0</v>
      </c>
      <c r="BC72">
        <v>0</v>
      </c>
      <c r="BD72">
        <v>0</v>
      </c>
      <c r="BE72">
        <v>0</v>
      </c>
      <c r="BF72">
        <v>0</v>
      </c>
    </row>
    <row r="73" spans="54:58" x14ac:dyDescent="0.25">
      <c r="BB73">
        <v>0</v>
      </c>
      <c r="BC73">
        <v>0</v>
      </c>
      <c r="BD73">
        <v>0</v>
      </c>
      <c r="BE73">
        <v>0</v>
      </c>
      <c r="BF73">
        <v>0</v>
      </c>
    </row>
    <row r="74" spans="54:58" x14ac:dyDescent="0.25">
      <c r="BB74">
        <v>0</v>
      </c>
      <c r="BC74">
        <v>0</v>
      </c>
      <c r="BD74">
        <v>0</v>
      </c>
      <c r="BE74">
        <v>0</v>
      </c>
      <c r="BF74">
        <v>0</v>
      </c>
    </row>
    <row r="75" spans="54:58" x14ac:dyDescent="0.25">
      <c r="BB75">
        <v>0</v>
      </c>
      <c r="BC75">
        <v>0</v>
      </c>
      <c r="BD75">
        <v>0</v>
      </c>
      <c r="BE75">
        <v>0</v>
      </c>
      <c r="BF75">
        <v>0</v>
      </c>
    </row>
    <row r="76" spans="54:58" x14ac:dyDescent="0.25">
      <c r="BB76">
        <v>0</v>
      </c>
      <c r="BC76">
        <v>0</v>
      </c>
      <c r="BD76">
        <v>0</v>
      </c>
      <c r="BE76">
        <v>0</v>
      </c>
      <c r="BF76">
        <v>0</v>
      </c>
    </row>
    <row r="77" spans="54:58" x14ac:dyDescent="0.25">
      <c r="BB77">
        <v>0</v>
      </c>
      <c r="BC77">
        <v>0</v>
      </c>
      <c r="BD77">
        <v>0</v>
      </c>
      <c r="BE77">
        <v>0</v>
      </c>
      <c r="BF77">
        <v>0</v>
      </c>
    </row>
    <row r="78" spans="54:58" x14ac:dyDescent="0.25">
      <c r="BB78">
        <v>0</v>
      </c>
      <c r="BC78">
        <v>0</v>
      </c>
      <c r="BD78">
        <v>0</v>
      </c>
      <c r="BE78">
        <v>0</v>
      </c>
      <c r="BF78">
        <v>0</v>
      </c>
    </row>
    <row r="79" spans="54:58" x14ac:dyDescent="0.25">
      <c r="BB79">
        <v>0</v>
      </c>
      <c r="BC79">
        <v>0</v>
      </c>
      <c r="BD79">
        <v>0</v>
      </c>
      <c r="BE79">
        <v>0</v>
      </c>
      <c r="BF79">
        <v>0</v>
      </c>
    </row>
    <row r="80" spans="54:58" x14ac:dyDescent="0.25">
      <c r="BB80">
        <v>0</v>
      </c>
      <c r="BC80">
        <v>0</v>
      </c>
      <c r="BD80">
        <v>0</v>
      </c>
      <c r="BE80">
        <v>0</v>
      </c>
      <c r="BF80">
        <v>0</v>
      </c>
    </row>
    <row r="81" spans="54:58" x14ac:dyDescent="0.25">
      <c r="BB81">
        <v>0</v>
      </c>
      <c r="BC81">
        <v>0</v>
      </c>
      <c r="BD81">
        <v>0</v>
      </c>
      <c r="BE81">
        <v>0</v>
      </c>
      <c r="BF81">
        <v>0</v>
      </c>
    </row>
    <row r="82" spans="54:58" x14ac:dyDescent="0.25">
      <c r="BB82">
        <v>0</v>
      </c>
      <c r="BC82">
        <v>0</v>
      </c>
      <c r="BD82">
        <v>0</v>
      </c>
      <c r="BE82">
        <v>0</v>
      </c>
      <c r="BF82">
        <v>0</v>
      </c>
    </row>
    <row r="83" spans="54:58" x14ac:dyDescent="0.25">
      <c r="BB83">
        <v>0</v>
      </c>
      <c r="BC83">
        <v>0</v>
      </c>
      <c r="BD83">
        <v>0</v>
      </c>
      <c r="BE83">
        <v>0</v>
      </c>
      <c r="BF83">
        <v>0</v>
      </c>
    </row>
    <row r="84" spans="54:58" x14ac:dyDescent="0.25">
      <c r="BB84">
        <v>0</v>
      </c>
      <c r="BC84">
        <v>0</v>
      </c>
      <c r="BD84">
        <v>0</v>
      </c>
      <c r="BE84">
        <v>0</v>
      </c>
      <c r="BF84">
        <v>0</v>
      </c>
    </row>
    <row r="85" spans="54:58" x14ac:dyDescent="0.25">
      <c r="BB85">
        <v>0</v>
      </c>
      <c r="BC85">
        <v>0</v>
      </c>
      <c r="BD85">
        <v>0</v>
      </c>
      <c r="BE85">
        <v>0</v>
      </c>
      <c r="BF85">
        <v>0</v>
      </c>
    </row>
    <row r="86" spans="54:58" x14ac:dyDescent="0.25">
      <c r="BB86">
        <v>0</v>
      </c>
      <c r="BC86">
        <v>0</v>
      </c>
      <c r="BD86">
        <v>0</v>
      </c>
      <c r="BE86">
        <v>0</v>
      </c>
      <c r="BF86">
        <v>0</v>
      </c>
    </row>
    <row r="87" spans="54:58" x14ac:dyDescent="0.25">
      <c r="BB87">
        <v>0</v>
      </c>
      <c r="BC87">
        <v>0</v>
      </c>
      <c r="BD87">
        <v>0</v>
      </c>
      <c r="BE87">
        <v>0</v>
      </c>
      <c r="BF87">
        <v>0</v>
      </c>
    </row>
    <row r="88" spans="54:58" x14ac:dyDescent="0.25">
      <c r="BB88">
        <v>0</v>
      </c>
      <c r="BC88">
        <v>0</v>
      </c>
      <c r="BD88">
        <v>0</v>
      </c>
      <c r="BE88">
        <v>0</v>
      </c>
      <c r="BF88">
        <v>0</v>
      </c>
    </row>
    <row r="89" spans="54:58" x14ac:dyDescent="0.25">
      <c r="BB89">
        <v>0</v>
      </c>
      <c r="BC89">
        <v>0</v>
      </c>
      <c r="BD89">
        <v>0</v>
      </c>
      <c r="BE89">
        <v>0</v>
      </c>
      <c r="BF89">
        <v>0</v>
      </c>
    </row>
    <row r="90" spans="54:58" x14ac:dyDescent="0.25">
      <c r="BB90">
        <v>0</v>
      </c>
      <c r="BC90">
        <v>0</v>
      </c>
      <c r="BD90">
        <v>0</v>
      </c>
      <c r="BE90">
        <v>0</v>
      </c>
      <c r="BF90">
        <v>0</v>
      </c>
    </row>
    <row r="91" spans="54:58" x14ac:dyDescent="0.25">
      <c r="BB91">
        <v>0</v>
      </c>
      <c r="BC91">
        <v>0</v>
      </c>
      <c r="BD91">
        <v>0</v>
      </c>
      <c r="BE91">
        <v>0</v>
      </c>
      <c r="BF91">
        <v>0</v>
      </c>
    </row>
    <row r="92" spans="54:58" x14ac:dyDescent="0.25">
      <c r="BB92">
        <v>0</v>
      </c>
      <c r="BC92">
        <v>0</v>
      </c>
      <c r="BD92">
        <v>0</v>
      </c>
      <c r="BE92">
        <v>0</v>
      </c>
      <c r="BF92">
        <v>0</v>
      </c>
    </row>
    <row r="93" spans="54:58" x14ac:dyDescent="0.25">
      <c r="BB93">
        <v>0</v>
      </c>
      <c r="BC93">
        <v>0</v>
      </c>
      <c r="BD93">
        <v>0</v>
      </c>
      <c r="BE93">
        <v>0</v>
      </c>
      <c r="BF93">
        <v>0</v>
      </c>
    </row>
    <row r="94" spans="54:58" x14ac:dyDescent="0.25">
      <c r="BB94">
        <v>0</v>
      </c>
      <c r="BC94">
        <v>0</v>
      </c>
      <c r="BD94">
        <v>0</v>
      </c>
      <c r="BE94">
        <v>0</v>
      </c>
      <c r="BF94">
        <v>0</v>
      </c>
    </row>
    <row r="95" spans="54:58" x14ac:dyDescent="0.25">
      <c r="BB95">
        <v>0</v>
      </c>
      <c r="BC95">
        <v>0</v>
      </c>
      <c r="BD95">
        <v>0</v>
      </c>
      <c r="BE95">
        <v>0</v>
      </c>
      <c r="BF95">
        <v>0</v>
      </c>
    </row>
    <row r="96" spans="54:58" x14ac:dyDescent="0.25">
      <c r="BB96">
        <v>0</v>
      </c>
      <c r="BC96">
        <v>0</v>
      </c>
      <c r="BD96">
        <v>0</v>
      </c>
      <c r="BE96">
        <v>0</v>
      </c>
      <c r="BF96">
        <v>0</v>
      </c>
    </row>
    <row r="97" spans="54:58" x14ac:dyDescent="0.25">
      <c r="BB97">
        <v>0</v>
      </c>
      <c r="BC97">
        <v>0</v>
      </c>
      <c r="BD97">
        <v>0</v>
      </c>
      <c r="BE97">
        <v>0</v>
      </c>
      <c r="BF97">
        <v>0</v>
      </c>
    </row>
    <row r="98" spans="54:58" x14ac:dyDescent="0.25">
      <c r="BB98">
        <v>0</v>
      </c>
      <c r="BC98">
        <v>0</v>
      </c>
      <c r="BD98">
        <v>0</v>
      </c>
      <c r="BE98">
        <v>0</v>
      </c>
      <c r="BF98">
        <v>0</v>
      </c>
    </row>
    <row r="99" spans="54:58" x14ac:dyDescent="0.25">
      <c r="BB99">
        <v>0</v>
      </c>
      <c r="BC99">
        <v>0</v>
      </c>
      <c r="BD99">
        <v>0</v>
      </c>
      <c r="BE99">
        <v>0</v>
      </c>
      <c r="BF99">
        <v>0</v>
      </c>
    </row>
    <row r="100" spans="54:58" x14ac:dyDescent="0.25">
      <c r="BB100">
        <v>0</v>
      </c>
      <c r="BC100">
        <v>0</v>
      </c>
      <c r="BD100">
        <v>0</v>
      </c>
      <c r="BE100">
        <v>0</v>
      </c>
      <c r="BF100">
        <v>0</v>
      </c>
    </row>
    <row r="101" spans="54:58" x14ac:dyDescent="0.25">
      <c r="BB101">
        <v>0</v>
      </c>
      <c r="BC101">
        <v>0</v>
      </c>
      <c r="BD101">
        <v>0</v>
      </c>
      <c r="BE101">
        <v>0</v>
      </c>
      <c r="BF101">
        <v>0</v>
      </c>
    </row>
    <row r="102" spans="54:58" x14ac:dyDescent="0.25">
      <c r="BB102">
        <v>0</v>
      </c>
      <c r="BC102">
        <v>0</v>
      </c>
      <c r="BD102">
        <v>0</v>
      </c>
      <c r="BE102">
        <v>0</v>
      </c>
      <c r="BF102">
        <v>0</v>
      </c>
    </row>
    <row r="103" spans="54:58" x14ac:dyDescent="0.25">
      <c r="BB103">
        <v>0</v>
      </c>
      <c r="BC103">
        <v>0</v>
      </c>
      <c r="BD103">
        <v>0</v>
      </c>
      <c r="BE103">
        <v>0</v>
      </c>
      <c r="BF103">
        <v>0</v>
      </c>
    </row>
    <row r="104" spans="54:58" x14ac:dyDescent="0.25">
      <c r="BB104">
        <v>0</v>
      </c>
      <c r="BC104">
        <v>0</v>
      </c>
      <c r="BD104">
        <v>0</v>
      </c>
      <c r="BE104">
        <v>0</v>
      </c>
      <c r="BF104">
        <v>0</v>
      </c>
    </row>
    <row r="105" spans="54:58" x14ac:dyDescent="0.25">
      <c r="BB105">
        <v>0</v>
      </c>
      <c r="BC105">
        <v>0</v>
      </c>
      <c r="BD105">
        <v>0</v>
      </c>
      <c r="BE105">
        <v>0</v>
      </c>
      <c r="BF105">
        <v>0</v>
      </c>
    </row>
    <row r="106" spans="54:58" x14ac:dyDescent="0.25">
      <c r="BB106">
        <v>0</v>
      </c>
      <c r="BC106">
        <v>0</v>
      </c>
      <c r="BD106">
        <v>0</v>
      </c>
      <c r="BE106">
        <v>0</v>
      </c>
      <c r="BF106">
        <v>0</v>
      </c>
    </row>
    <row r="107" spans="54:58" x14ac:dyDescent="0.25">
      <c r="BB107">
        <v>0</v>
      </c>
      <c r="BC107">
        <v>0</v>
      </c>
      <c r="BD107">
        <v>0</v>
      </c>
      <c r="BE107">
        <v>0</v>
      </c>
      <c r="BF107">
        <v>0</v>
      </c>
    </row>
    <row r="108" spans="54:58" x14ac:dyDescent="0.25">
      <c r="BB108">
        <v>0</v>
      </c>
      <c r="BC108">
        <v>0</v>
      </c>
      <c r="BD108">
        <v>0</v>
      </c>
      <c r="BE108">
        <v>0</v>
      </c>
      <c r="BF108">
        <v>0</v>
      </c>
    </row>
    <row r="109" spans="54:58" x14ac:dyDescent="0.25">
      <c r="BB109">
        <v>0</v>
      </c>
      <c r="BC109">
        <v>0</v>
      </c>
      <c r="BD109">
        <v>0</v>
      </c>
      <c r="BE109">
        <v>0</v>
      </c>
      <c r="BF109">
        <v>0</v>
      </c>
    </row>
    <row r="110" spans="54:58" x14ac:dyDescent="0.25">
      <c r="BB110">
        <v>0</v>
      </c>
      <c r="BC110">
        <v>0</v>
      </c>
      <c r="BD110">
        <v>0</v>
      </c>
      <c r="BE110">
        <v>0</v>
      </c>
      <c r="BF110">
        <v>0</v>
      </c>
    </row>
    <row r="111" spans="54:58" x14ac:dyDescent="0.25">
      <c r="BB111">
        <v>0</v>
      </c>
      <c r="BC111">
        <v>0</v>
      </c>
      <c r="BD111">
        <v>0</v>
      </c>
      <c r="BE111">
        <v>0</v>
      </c>
      <c r="BF111">
        <v>0</v>
      </c>
    </row>
    <row r="112" spans="54:58" x14ac:dyDescent="0.25">
      <c r="BB112">
        <v>0</v>
      </c>
      <c r="BC112">
        <v>0</v>
      </c>
      <c r="BD112">
        <v>0</v>
      </c>
      <c r="BE112">
        <v>0</v>
      </c>
      <c r="BF112">
        <v>0</v>
      </c>
    </row>
    <row r="113" spans="54:58" x14ac:dyDescent="0.25">
      <c r="BB113">
        <v>0</v>
      </c>
      <c r="BC113">
        <v>0</v>
      </c>
      <c r="BD113">
        <v>0</v>
      </c>
      <c r="BE113">
        <v>0</v>
      </c>
      <c r="BF113">
        <v>0</v>
      </c>
    </row>
    <row r="114" spans="54:58" x14ac:dyDescent="0.25">
      <c r="BB114">
        <v>0</v>
      </c>
      <c r="BC114">
        <v>0</v>
      </c>
      <c r="BD114">
        <v>0</v>
      </c>
      <c r="BE114">
        <v>0</v>
      </c>
      <c r="BF114">
        <v>0</v>
      </c>
    </row>
    <row r="115" spans="54:58" x14ac:dyDescent="0.25">
      <c r="BB115">
        <v>0</v>
      </c>
      <c r="BC115">
        <v>0</v>
      </c>
      <c r="BD115">
        <v>0</v>
      </c>
      <c r="BE115">
        <v>0</v>
      </c>
      <c r="BF115">
        <v>0</v>
      </c>
    </row>
    <row r="116" spans="54:58" x14ac:dyDescent="0.25">
      <c r="BB116">
        <v>0</v>
      </c>
      <c r="BC116">
        <v>0</v>
      </c>
      <c r="BD116">
        <v>0</v>
      </c>
      <c r="BE116">
        <v>0</v>
      </c>
      <c r="BF116">
        <v>0</v>
      </c>
    </row>
    <row r="117" spans="54:58" x14ac:dyDescent="0.25">
      <c r="BB117">
        <v>0</v>
      </c>
      <c r="BC117">
        <v>0</v>
      </c>
      <c r="BD117">
        <v>0</v>
      </c>
      <c r="BE117">
        <v>0</v>
      </c>
      <c r="BF117">
        <v>0</v>
      </c>
    </row>
    <row r="118" spans="54:58" x14ac:dyDescent="0.25">
      <c r="BB118">
        <v>0</v>
      </c>
      <c r="BC118">
        <v>0</v>
      </c>
      <c r="BD118">
        <v>0</v>
      </c>
      <c r="BE118">
        <v>0</v>
      </c>
      <c r="BF118">
        <v>0</v>
      </c>
    </row>
    <row r="119" spans="54:58" x14ac:dyDescent="0.25">
      <c r="BB119">
        <v>0</v>
      </c>
      <c r="BC119">
        <v>0</v>
      </c>
      <c r="BD119">
        <v>0</v>
      </c>
      <c r="BE119">
        <v>0</v>
      </c>
      <c r="BF119">
        <v>0</v>
      </c>
    </row>
    <row r="120" spans="54:58" x14ac:dyDescent="0.25">
      <c r="BB120">
        <v>0</v>
      </c>
      <c r="BC120">
        <v>0</v>
      </c>
      <c r="BD120">
        <v>0</v>
      </c>
      <c r="BE120">
        <v>0</v>
      </c>
      <c r="BF120">
        <v>0</v>
      </c>
    </row>
    <row r="121" spans="54:58" x14ac:dyDescent="0.25">
      <c r="BB121">
        <v>0</v>
      </c>
      <c r="BC121">
        <v>0</v>
      </c>
      <c r="BD121">
        <v>0</v>
      </c>
      <c r="BE121">
        <v>0</v>
      </c>
      <c r="BF121">
        <v>0</v>
      </c>
    </row>
    <row r="122" spans="54:58" x14ac:dyDescent="0.25">
      <c r="BB122">
        <v>0</v>
      </c>
      <c r="BC122">
        <v>0</v>
      </c>
      <c r="BD122">
        <v>0</v>
      </c>
      <c r="BE122">
        <v>0</v>
      </c>
      <c r="BF122">
        <v>0</v>
      </c>
    </row>
    <row r="123" spans="54:58" x14ac:dyDescent="0.25">
      <c r="BB123">
        <v>0</v>
      </c>
      <c r="BC123">
        <v>0</v>
      </c>
      <c r="BD123">
        <v>0</v>
      </c>
      <c r="BE123">
        <v>0</v>
      </c>
      <c r="BF123">
        <v>0</v>
      </c>
    </row>
    <row r="124" spans="54:58" x14ac:dyDescent="0.25">
      <c r="BB124">
        <v>0</v>
      </c>
      <c r="BC124">
        <v>0</v>
      </c>
      <c r="BD124">
        <v>0</v>
      </c>
      <c r="BE124">
        <v>0</v>
      </c>
      <c r="BF124">
        <v>0</v>
      </c>
    </row>
    <row r="125" spans="54:58" x14ac:dyDescent="0.25">
      <c r="BB125">
        <v>0</v>
      </c>
      <c r="BC125">
        <v>0</v>
      </c>
      <c r="BD125">
        <v>0</v>
      </c>
      <c r="BE125">
        <v>0</v>
      </c>
      <c r="BF125">
        <v>0</v>
      </c>
    </row>
    <row r="126" spans="54:58" x14ac:dyDescent="0.25">
      <c r="BB126">
        <v>0</v>
      </c>
      <c r="BC126">
        <v>0</v>
      </c>
      <c r="BD126">
        <v>0</v>
      </c>
      <c r="BE126">
        <v>0</v>
      </c>
      <c r="BF126">
        <v>0</v>
      </c>
    </row>
    <row r="127" spans="54:58" x14ac:dyDescent="0.25">
      <c r="BB127">
        <v>0</v>
      </c>
      <c r="BC127">
        <v>0</v>
      </c>
      <c r="BD127">
        <v>0</v>
      </c>
      <c r="BE127">
        <v>0</v>
      </c>
      <c r="BF127">
        <v>0</v>
      </c>
    </row>
    <row r="128" spans="54:58" x14ac:dyDescent="0.25">
      <c r="BB128">
        <v>0</v>
      </c>
      <c r="BC128">
        <v>0</v>
      </c>
      <c r="BD128">
        <v>0</v>
      </c>
      <c r="BE128">
        <v>0</v>
      </c>
      <c r="BF128">
        <v>0</v>
      </c>
    </row>
    <row r="129" spans="54:58" x14ac:dyDescent="0.25">
      <c r="BB129">
        <v>0</v>
      </c>
      <c r="BC129">
        <v>0</v>
      </c>
      <c r="BD129">
        <v>0</v>
      </c>
      <c r="BE129">
        <v>0</v>
      </c>
      <c r="BF129">
        <v>0</v>
      </c>
    </row>
    <row r="130" spans="54:58" x14ac:dyDescent="0.25">
      <c r="BB130">
        <v>0</v>
      </c>
      <c r="BC130">
        <v>0</v>
      </c>
      <c r="BD130">
        <v>0</v>
      </c>
      <c r="BE130">
        <v>0</v>
      </c>
      <c r="BF130">
        <v>0</v>
      </c>
    </row>
    <row r="131" spans="54:58" x14ac:dyDescent="0.25">
      <c r="BB131">
        <v>0</v>
      </c>
      <c r="BC131">
        <v>0</v>
      </c>
      <c r="BD131">
        <v>0</v>
      </c>
      <c r="BE131">
        <v>0</v>
      </c>
      <c r="BF131">
        <v>0</v>
      </c>
    </row>
    <row r="132" spans="54:58" x14ac:dyDescent="0.25">
      <c r="BB132">
        <v>0</v>
      </c>
      <c r="BC132">
        <v>0</v>
      </c>
      <c r="BD132">
        <v>0</v>
      </c>
      <c r="BE132">
        <v>0</v>
      </c>
      <c r="BF132">
        <v>0</v>
      </c>
    </row>
    <row r="133" spans="54:58" x14ac:dyDescent="0.25">
      <c r="BB133">
        <v>0</v>
      </c>
      <c r="BC133">
        <v>0</v>
      </c>
      <c r="BD133">
        <v>0</v>
      </c>
      <c r="BE133">
        <v>0</v>
      </c>
      <c r="BF133">
        <v>0</v>
      </c>
    </row>
    <row r="134" spans="54:58" x14ac:dyDescent="0.25">
      <c r="BB134">
        <v>0</v>
      </c>
      <c r="BC134">
        <v>0</v>
      </c>
      <c r="BD134">
        <v>0</v>
      </c>
      <c r="BE134">
        <v>0</v>
      </c>
      <c r="BF134">
        <v>0</v>
      </c>
    </row>
    <row r="135" spans="54:58" x14ac:dyDescent="0.25">
      <c r="BB135">
        <v>0</v>
      </c>
      <c r="BC135">
        <v>0</v>
      </c>
      <c r="BD135">
        <v>0</v>
      </c>
      <c r="BE135">
        <v>0</v>
      </c>
      <c r="BF135">
        <v>0</v>
      </c>
    </row>
    <row r="136" spans="54:58" x14ac:dyDescent="0.25">
      <c r="BB136">
        <v>0</v>
      </c>
      <c r="BC136">
        <v>0</v>
      </c>
      <c r="BD136">
        <v>0</v>
      </c>
      <c r="BE136">
        <v>0</v>
      </c>
      <c r="BF136">
        <v>0</v>
      </c>
    </row>
    <row r="137" spans="54:58" x14ac:dyDescent="0.25">
      <c r="BB137">
        <v>0</v>
      </c>
      <c r="BC137">
        <v>0</v>
      </c>
      <c r="BD137">
        <v>0</v>
      </c>
      <c r="BE137">
        <v>0</v>
      </c>
      <c r="BF137">
        <v>0</v>
      </c>
    </row>
    <row r="138" spans="54:58" x14ac:dyDescent="0.25">
      <c r="BB138">
        <v>0</v>
      </c>
      <c r="BC138">
        <v>0</v>
      </c>
      <c r="BD138">
        <v>0</v>
      </c>
      <c r="BE138">
        <v>0</v>
      </c>
      <c r="BF138">
        <v>0</v>
      </c>
    </row>
    <row r="139" spans="54:58" x14ac:dyDescent="0.25">
      <c r="BB139">
        <v>0</v>
      </c>
      <c r="BC139">
        <v>0</v>
      </c>
      <c r="BD139">
        <v>0</v>
      </c>
      <c r="BE139">
        <v>0</v>
      </c>
      <c r="BF139">
        <v>0</v>
      </c>
    </row>
    <row r="140" spans="54:58" x14ac:dyDescent="0.25">
      <c r="BB140">
        <v>0</v>
      </c>
      <c r="BC140">
        <v>0</v>
      </c>
      <c r="BD140">
        <v>0</v>
      </c>
      <c r="BE140">
        <v>0</v>
      </c>
      <c r="BF140">
        <v>0</v>
      </c>
    </row>
    <row r="141" spans="54:58" x14ac:dyDescent="0.25">
      <c r="BB141">
        <v>0</v>
      </c>
      <c r="BC141">
        <v>0</v>
      </c>
      <c r="BD141">
        <v>0</v>
      </c>
      <c r="BE141">
        <v>0</v>
      </c>
      <c r="BF141">
        <v>0</v>
      </c>
    </row>
    <row r="142" spans="54:58" x14ac:dyDescent="0.25">
      <c r="BB142">
        <v>0</v>
      </c>
      <c r="BC142">
        <v>0</v>
      </c>
      <c r="BD142">
        <v>0</v>
      </c>
      <c r="BE142">
        <v>0</v>
      </c>
      <c r="BF142">
        <v>0</v>
      </c>
    </row>
    <row r="143" spans="54:58" x14ac:dyDescent="0.25">
      <c r="BB143">
        <v>0</v>
      </c>
      <c r="BC143">
        <v>0</v>
      </c>
      <c r="BD143">
        <v>0</v>
      </c>
      <c r="BE143">
        <v>0</v>
      </c>
      <c r="BF143">
        <v>0</v>
      </c>
    </row>
    <row r="144" spans="54:58" x14ac:dyDescent="0.25">
      <c r="BB144">
        <v>0</v>
      </c>
      <c r="BC144">
        <v>0</v>
      </c>
      <c r="BD144">
        <v>0</v>
      </c>
      <c r="BE144">
        <v>0</v>
      </c>
      <c r="BF144">
        <v>0</v>
      </c>
    </row>
    <row r="145" spans="54:58" x14ac:dyDescent="0.25">
      <c r="BB145">
        <v>0</v>
      </c>
      <c r="BC145">
        <v>0</v>
      </c>
      <c r="BD145">
        <v>0</v>
      </c>
      <c r="BE145">
        <v>0</v>
      </c>
      <c r="BF145">
        <v>0</v>
      </c>
    </row>
    <row r="146" spans="54:58" x14ac:dyDescent="0.25">
      <c r="BB146">
        <v>0</v>
      </c>
      <c r="BC146">
        <v>0</v>
      </c>
      <c r="BD146">
        <v>0</v>
      </c>
      <c r="BE146">
        <v>0</v>
      </c>
      <c r="BF146">
        <v>0</v>
      </c>
    </row>
    <row r="147" spans="54:58" x14ac:dyDescent="0.25">
      <c r="BB147">
        <v>0</v>
      </c>
      <c r="BC147">
        <v>0</v>
      </c>
      <c r="BD147">
        <v>0</v>
      </c>
      <c r="BE147">
        <v>0</v>
      </c>
      <c r="BF147">
        <v>0</v>
      </c>
    </row>
    <row r="148" spans="54:58" x14ac:dyDescent="0.25">
      <c r="BB148">
        <v>0</v>
      </c>
      <c r="BC148">
        <v>0</v>
      </c>
      <c r="BD148">
        <v>0</v>
      </c>
      <c r="BE148">
        <v>0</v>
      </c>
      <c r="BF148">
        <v>0</v>
      </c>
    </row>
    <row r="149" spans="54:58" x14ac:dyDescent="0.25">
      <c r="BB149">
        <v>0</v>
      </c>
      <c r="BC149">
        <v>0</v>
      </c>
      <c r="BD149">
        <v>0</v>
      </c>
      <c r="BE149">
        <v>0</v>
      </c>
      <c r="BF149">
        <v>0</v>
      </c>
    </row>
    <row r="150" spans="54:58" x14ac:dyDescent="0.25">
      <c r="BB150">
        <v>0</v>
      </c>
      <c r="BC150">
        <v>0</v>
      </c>
      <c r="BD150">
        <v>0</v>
      </c>
      <c r="BE150">
        <v>0</v>
      </c>
      <c r="BF150">
        <v>0</v>
      </c>
    </row>
    <row r="151" spans="54:58" x14ac:dyDescent="0.25">
      <c r="BB151">
        <v>0</v>
      </c>
      <c r="BC151">
        <v>0</v>
      </c>
      <c r="BD151">
        <v>0</v>
      </c>
      <c r="BE151">
        <v>0</v>
      </c>
      <c r="BF151">
        <v>0</v>
      </c>
    </row>
    <row r="152" spans="54:58" x14ac:dyDescent="0.25">
      <c r="BB152">
        <v>0</v>
      </c>
      <c r="BC152">
        <v>0</v>
      </c>
      <c r="BD152">
        <v>0</v>
      </c>
      <c r="BE152">
        <v>0</v>
      </c>
      <c r="BF152">
        <v>0</v>
      </c>
    </row>
    <row r="153" spans="54:58" x14ac:dyDescent="0.25">
      <c r="BB153">
        <v>0</v>
      </c>
      <c r="BC153">
        <v>0</v>
      </c>
      <c r="BD153">
        <v>0</v>
      </c>
      <c r="BE153">
        <v>0</v>
      </c>
      <c r="BF153">
        <v>0</v>
      </c>
    </row>
    <row r="154" spans="54:58" x14ac:dyDescent="0.25">
      <c r="BB154">
        <v>0</v>
      </c>
      <c r="BC154">
        <v>0</v>
      </c>
      <c r="BD154">
        <v>0</v>
      </c>
      <c r="BE154">
        <v>0</v>
      </c>
      <c r="BF154">
        <v>0</v>
      </c>
    </row>
    <row r="155" spans="54:58" x14ac:dyDescent="0.25">
      <c r="BB155">
        <v>0</v>
      </c>
      <c r="BC155">
        <v>0</v>
      </c>
      <c r="BD155">
        <v>0</v>
      </c>
      <c r="BE155">
        <v>0</v>
      </c>
      <c r="BF155">
        <v>0</v>
      </c>
    </row>
    <row r="156" spans="54:58" x14ac:dyDescent="0.25">
      <c r="BB156">
        <v>0</v>
      </c>
      <c r="BC156">
        <v>0</v>
      </c>
      <c r="BD156">
        <v>0</v>
      </c>
      <c r="BE156">
        <v>0</v>
      </c>
      <c r="BF156">
        <v>0</v>
      </c>
    </row>
    <row r="157" spans="54:58" x14ac:dyDescent="0.25">
      <c r="BB157">
        <v>0</v>
      </c>
      <c r="BC157">
        <v>0</v>
      </c>
      <c r="BD157">
        <v>0</v>
      </c>
      <c r="BE157">
        <v>0</v>
      </c>
      <c r="BF157">
        <v>0</v>
      </c>
    </row>
    <row r="158" spans="54:58" x14ac:dyDescent="0.25">
      <c r="BB158">
        <v>0</v>
      </c>
      <c r="BC158">
        <v>0</v>
      </c>
      <c r="BD158">
        <v>0</v>
      </c>
      <c r="BE158">
        <v>0</v>
      </c>
      <c r="BF158">
        <v>0</v>
      </c>
    </row>
    <row r="159" spans="54:58" x14ac:dyDescent="0.25">
      <c r="BB159">
        <v>0</v>
      </c>
      <c r="BC159">
        <v>0</v>
      </c>
      <c r="BD159">
        <v>0</v>
      </c>
      <c r="BE159">
        <v>0</v>
      </c>
      <c r="BF159">
        <v>0</v>
      </c>
    </row>
    <row r="160" spans="54:58" x14ac:dyDescent="0.25">
      <c r="BB160">
        <v>0</v>
      </c>
      <c r="BC160">
        <v>0</v>
      </c>
      <c r="BD160">
        <v>0</v>
      </c>
      <c r="BE160">
        <v>0</v>
      </c>
      <c r="BF160">
        <v>0</v>
      </c>
    </row>
    <row r="161" spans="54:58" x14ac:dyDescent="0.25">
      <c r="BB161">
        <v>0</v>
      </c>
      <c r="BC161">
        <v>0</v>
      </c>
      <c r="BD161">
        <v>0</v>
      </c>
      <c r="BE161">
        <v>0</v>
      </c>
      <c r="BF161">
        <v>0</v>
      </c>
    </row>
    <row r="162" spans="54:58" x14ac:dyDescent="0.25">
      <c r="BB162">
        <v>0</v>
      </c>
      <c r="BC162">
        <v>0</v>
      </c>
      <c r="BD162">
        <v>0</v>
      </c>
      <c r="BE162">
        <v>0</v>
      </c>
      <c r="BF162">
        <v>0</v>
      </c>
    </row>
    <row r="163" spans="54:58" x14ac:dyDescent="0.25">
      <c r="BB163">
        <v>0</v>
      </c>
      <c r="BC163">
        <v>0</v>
      </c>
      <c r="BD163">
        <v>0</v>
      </c>
      <c r="BE163">
        <v>0</v>
      </c>
      <c r="BF163">
        <v>0</v>
      </c>
    </row>
    <row r="164" spans="54:58" x14ac:dyDescent="0.25">
      <c r="BB164">
        <v>0</v>
      </c>
      <c r="BC164">
        <v>0</v>
      </c>
      <c r="BD164">
        <v>0</v>
      </c>
      <c r="BE164">
        <v>0</v>
      </c>
      <c r="BF164">
        <v>0</v>
      </c>
    </row>
    <row r="165" spans="54:58" x14ac:dyDescent="0.25">
      <c r="BB165">
        <v>0</v>
      </c>
      <c r="BC165">
        <v>0</v>
      </c>
      <c r="BD165">
        <v>0</v>
      </c>
      <c r="BE165">
        <v>0</v>
      </c>
      <c r="BF165">
        <v>0</v>
      </c>
    </row>
    <row r="166" spans="54:58" x14ac:dyDescent="0.25">
      <c r="BB166">
        <v>0</v>
      </c>
      <c r="BC166">
        <v>0</v>
      </c>
      <c r="BD166">
        <v>0</v>
      </c>
      <c r="BE166">
        <v>0</v>
      </c>
      <c r="BF166">
        <v>0</v>
      </c>
    </row>
    <row r="167" spans="54:58" x14ac:dyDescent="0.25">
      <c r="BB167">
        <v>0</v>
      </c>
      <c r="BC167">
        <v>0</v>
      </c>
      <c r="BD167">
        <v>0</v>
      </c>
      <c r="BE167">
        <v>0</v>
      </c>
      <c r="BF167">
        <v>0</v>
      </c>
    </row>
    <row r="168" spans="54:58" x14ac:dyDescent="0.25">
      <c r="BB168">
        <v>0</v>
      </c>
      <c r="BC168">
        <v>0</v>
      </c>
      <c r="BD168">
        <v>0</v>
      </c>
      <c r="BE168">
        <v>0</v>
      </c>
      <c r="BF168">
        <v>0</v>
      </c>
    </row>
    <row r="169" spans="54:58" x14ac:dyDescent="0.25">
      <c r="BB169">
        <v>0</v>
      </c>
      <c r="BC169">
        <v>0</v>
      </c>
      <c r="BD169">
        <v>0</v>
      </c>
      <c r="BE169">
        <v>0</v>
      </c>
      <c r="BF169">
        <v>0</v>
      </c>
    </row>
    <row r="170" spans="54:58" x14ac:dyDescent="0.25">
      <c r="BB170">
        <v>0</v>
      </c>
      <c r="BC170">
        <v>0</v>
      </c>
      <c r="BD170">
        <v>0</v>
      </c>
      <c r="BE170">
        <v>0</v>
      </c>
      <c r="BF170">
        <v>0</v>
      </c>
    </row>
    <row r="171" spans="54:58" x14ac:dyDescent="0.25">
      <c r="BB171">
        <v>0</v>
      </c>
      <c r="BC171">
        <v>0</v>
      </c>
      <c r="BD171">
        <v>0</v>
      </c>
      <c r="BE171">
        <v>0</v>
      </c>
      <c r="BF171">
        <v>0</v>
      </c>
    </row>
    <row r="172" spans="54:58" x14ac:dyDescent="0.25">
      <c r="BB172">
        <v>0</v>
      </c>
      <c r="BC172">
        <v>0</v>
      </c>
      <c r="BD172">
        <v>0</v>
      </c>
      <c r="BE172">
        <v>0</v>
      </c>
      <c r="BF172">
        <v>0</v>
      </c>
    </row>
    <row r="173" spans="54:58" x14ac:dyDescent="0.25">
      <c r="BB173">
        <v>0</v>
      </c>
      <c r="BC173">
        <v>0</v>
      </c>
      <c r="BD173">
        <v>0</v>
      </c>
      <c r="BE173">
        <v>0</v>
      </c>
      <c r="BF173">
        <v>0</v>
      </c>
    </row>
    <row r="174" spans="54:58" x14ac:dyDescent="0.25">
      <c r="BB174">
        <v>0</v>
      </c>
      <c r="BC174">
        <v>0</v>
      </c>
      <c r="BD174">
        <v>0</v>
      </c>
      <c r="BE174">
        <v>0</v>
      </c>
      <c r="BF174">
        <v>0</v>
      </c>
    </row>
    <row r="175" spans="54:58" x14ac:dyDescent="0.25">
      <c r="BB175">
        <v>0</v>
      </c>
      <c r="BC175">
        <v>0</v>
      </c>
      <c r="BD175">
        <v>0</v>
      </c>
      <c r="BE175">
        <v>0</v>
      </c>
      <c r="BF175">
        <v>0</v>
      </c>
    </row>
    <row r="176" spans="54:58" x14ac:dyDescent="0.25">
      <c r="BB176">
        <v>0</v>
      </c>
      <c r="BC176">
        <v>0</v>
      </c>
      <c r="BD176">
        <v>0</v>
      </c>
      <c r="BE176">
        <v>0</v>
      </c>
      <c r="BF176">
        <v>0</v>
      </c>
    </row>
    <row r="177" spans="54:58" x14ac:dyDescent="0.25">
      <c r="BB177">
        <v>0</v>
      </c>
      <c r="BC177">
        <v>0</v>
      </c>
      <c r="BD177">
        <v>0</v>
      </c>
      <c r="BE177">
        <v>0</v>
      </c>
      <c r="BF177">
        <v>0</v>
      </c>
    </row>
    <row r="178" spans="54:58" x14ac:dyDescent="0.25">
      <c r="BB178">
        <v>0</v>
      </c>
      <c r="BC178">
        <v>0</v>
      </c>
      <c r="BD178">
        <v>0</v>
      </c>
      <c r="BE178">
        <v>0</v>
      </c>
      <c r="BF178">
        <v>0</v>
      </c>
    </row>
    <row r="179" spans="54:58" x14ac:dyDescent="0.25">
      <c r="BB179">
        <v>0</v>
      </c>
      <c r="BC179">
        <v>0</v>
      </c>
      <c r="BD179">
        <v>0</v>
      </c>
      <c r="BE179">
        <v>0</v>
      </c>
      <c r="BF179">
        <v>0</v>
      </c>
    </row>
    <row r="180" spans="54:58" x14ac:dyDescent="0.25">
      <c r="BB180">
        <v>0</v>
      </c>
      <c r="BC180">
        <v>0</v>
      </c>
      <c r="BD180">
        <v>0</v>
      </c>
      <c r="BE180">
        <v>0</v>
      </c>
      <c r="BF180">
        <v>0</v>
      </c>
    </row>
    <row r="181" spans="54:58" x14ac:dyDescent="0.25">
      <c r="BB181">
        <v>0</v>
      </c>
      <c r="BC181">
        <v>0</v>
      </c>
      <c r="BD181">
        <v>0</v>
      </c>
      <c r="BE181">
        <v>0</v>
      </c>
      <c r="BF181">
        <v>0</v>
      </c>
    </row>
    <row r="182" spans="54:58" x14ac:dyDescent="0.25">
      <c r="BB182">
        <v>0</v>
      </c>
      <c r="BC182">
        <v>0</v>
      </c>
      <c r="BD182">
        <v>0</v>
      </c>
      <c r="BE182">
        <v>0</v>
      </c>
      <c r="BF182">
        <v>0</v>
      </c>
    </row>
    <row r="183" spans="54:58" x14ac:dyDescent="0.25">
      <c r="BB183">
        <v>0</v>
      </c>
      <c r="BC183">
        <v>0</v>
      </c>
      <c r="BD183">
        <v>0</v>
      </c>
      <c r="BE183">
        <v>0</v>
      </c>
      <c r="BF183">
        <v>0</v>
      </c>
    </row>
    <row r="184" spans="54:58" x14ac:dyDescent="0.25">
      <c r="BB184">
        <v>0</v>
      </c>
      <c r="BC184">
        <v>0</v>
      </c>
      <c r="BD184">
        <v>0</v>
      </c>
      <c r="BE184">
        <v>0</v>
      </c>
      <c r="BF184">
        <v>0</v>
      </c>
    </row>
    <row r="185" spans="54:58" x14ac:dyDescent="0.25">
      <c r="BB185">
        <v>0</v>
      </c>
      <c r="BC185">
        <v>0</v>
      </c>
      <c r="BD185">
        <v>0</v>
      </c>
      <c r="BE185">
        <v>0</v>
      </c>
      <c r="BF185">
        <v>0</v>
      </c>
    </row>
    <row r="186" spans="54:58" x14ac:dyDescent="0.25">
      <c r="BB186">
        <v>0</v>
      </c>
      <c r="BC186">
        <v>0</v>
      </c>
      <c r="BD186">
        <v>0</v>
      </c>
      <c r="BE186">
        <v>0</v>
      </c>
      <c r="BF186">
        <v>0</v>
      </c>
    </row>
    <row r="187" spans="54:58" x14ac:dyDescent="0.25">
      <c r="BB187">
        <v>0</v>
      </c>
      <c r="BC187">
        <v>0</v>
      </c>
      <c r="BD187">
        <v>0</v>
      </c>
      <c r="BE187">
        <v>0</v>
      </c>
      <c r="BF187">
        <v>0</v>
      </c>
    </row>
    <row r="188" spans="54:58" x14ac:dyDescent="0.25">
      <c r="BB188">
        <v>0</v>
      </c>
      <c r="BC188">
        <v>0</v>
      </c>
      <c r="BD188">
        <v>0</v>
      </c>
      <c r="BE188">
        <v>0</v>
      </c>
      <c r="BF188">
        <v>0</v>
      </c>
    </row>
    <row r="189" spans="54:58" x14ac:dyDescent="0.25">
      <c r="BB189">
        <v>0</v>
      </c>
      <c r="BC189">
        <v>0</v>
      </c>
      <c r="BD189">
        <v>0</v>
      </c>
      <c r="BE189">
        <v>0</v>
      </c>
      <c r="BF189">
        <v>0</v>
      </c>
    </row>
    <row r="190" spans="54:58" x14ac:dyDescent="0.25">
      <c r="BB190">
        <v>0</v>
      </c>
      <c r="BC190">
        <v>0</v>
      </c>
      <c r="BD190">
        <v>0</v>
      </c>
      <c r="BE190">
        <v>0</v>
      </c>
      <c r="BF190">
        <v>0</v>
      </c>
    </row>
    <row r="191" spans="54:58" x14ac:dyDescent="0.25">
      <c r="BB191">
        <v>0</v>
      </c>
      <c r="BC191">
        <v>0</v>
      </c>
      <c r="BD191">
        <v>0</v>
      </c>
      <c r="BE191">
        <v>0</v>
      </c>
      <c r="BF191">
        <v>0</v>
      </c>
    </row>
    <row r="192" spans="54:58" x14ac:dyDescent="0.25">
      <c r="BB192">
        <v>0</v>
      </c>
      <c r="BC192">
        <v>0</v>
      </c>
      <c r="BD192">
        <v>0</v>
      </c>
      <c r="BE192">
        <v>0</v>
      </c>
      <c r="BF192">
        <v>0</v>
      </c>
    </row>
    <row r="193" spans="54:58" x14ac:dyDescent="0.25">
      <c r="BB193">
        <v>0</v>
      </c>
      <c r="BC193">
        <v>0</v>
      </c>
      <c r="BD193">
        <v>0</v>
      </c>
      <c r="BE193">
        <v>0</v>
      </c>
      <c r="BF193">
        <v>0</v>
      </c>
    </row>
    <row r="194" spans="54:58" x14ac:dyDescent="0.25">
      <c r="BB194">
        <v>0</v>
      </c>
      <c r="BC194">
        <v>0</v>
      </c>
      <c r="BD194">
        <v>0</v>
      </c>
      <c r="BE194">
        <v>0</v>
      </c>
      <c r="BF194">
        <v>0</v>
      </c>
    </row>
    <row r="195" spans="54:58" x14ac:dyDescent="0.25">
      <c r="BB195">
        <v>0</v>
      </c>
      <c r="BC195">
        <v>0</v>
      </c>
      <c r="BD195">
        <v>0</v>
      </c>
      <c r="BE195">
        <v>0</v>
      </c>
      <c r="BF195">
        <v>0</v>
      </c>
    </row>
    <row r="196" spans="54:58" x14ac:dyDescent="0.25">
      <c r="BB196">
        <v>0</v>
      </c>
      <c r="BC196">
        <v>0</v>
      </c>
      <c r="BD196">
        <v>0</v>
      </c>
      <c r="BE196">
        <v>0</v>
      </c>
      <c r="BF196">
        <v>0</v>
      </c>
    </row>
    <row r="197" spans="54:58" x14ac:dyDescent="0.25">
      <c r="BB197">
        <v>0</v>
      </c>
      <c r="BC197">
        <v>0</v>
      </c>
      <c r="BD197">
        <v>0</v>
      </c>
      <c r="BE197">
        <v>0</v>
      </c>
      <c r="BF197">
        <v>0</v>
      </c>
    </row>
    <row r="198" spans="54:58" x14ac:dyDescent="0.25">
      <c r="BB198">
        <v>0</v>
      </c>
      <c r="BC198">
        <v>0</v>
      </c>
      <c r="BD198">
        <v>0</v>
      </c>
      <c r="BE198">
        <v>0</v>
      </c>
      <c r="BF198">
        <v>0</v>
      </c>
    </row>
    <row r="199" spans="54:58" x14ac:dyDescent="0.25">
      <c r="BB199">
        <v>0</v>
      </c>
      <c r="BC199">
        <v>0</v>
      </c>
      <c r="BD199">
        <v>0</v>
      </c>
      <c r="BE199">
        <v>0</v>
      </c>
      <c r="BF199">
        <v>0</v>
      </c>
    </row>
    <row r="200" spans="54:58" x14ac:dyDescent="0.25">
      <c r="BB200">
        <v>0</v>
      </c>
      <c r="BC200">
        <v>0</v>
      </c>
      <c r="BD200">
        <v>0</v>
      </c>
      <c r="BE200">
        <v>0</v>
      </c>
      <c r="BF200">
        <v>0</v>
      </c>
    </row>
    <row r="201" spans="54:58" x14ac:dyDescent="0.25">
      <c r="BB201">
        <v>0</v>
      </c>
      <c r="BC201">
        <v>0</v>
      </c>
      <c r="BD201">
        <v>0</v>
      </c>
      <c r="BE201">
        <v>0</v>
      </c>
      <c r="BF201">
        <v>0</v>
      </c>
    </row>
    <row r="202" spans="54:58" x14ac:dyDescent="0.25">
      <c r="BB202">
        <v>0</v>
      </c>
      <c r="BC202">
        <v>0</v>
      </c>
      <c r="BD202">
        <v>0</v>
      </c>
      <c r="BE202">
        <v>0</v>
      </c>
      <c r="BF202">
        <v>0</v>
      </c>
    </row>
    <row r="203" spans="54:58" x14ac:dyDescent="0.25">
      <c r="BB203">
        <v>0</v>
      </c>
      <c r="BC203">
        <v>0</v>
      </c>
      <c r="BD203">
        <v>0</v>
      </c>
      <c r="BE203">
        <v>0</v>
      </c>
      <c r="BF203">
        <v>0</v>
      </c>
    </row>
    <row r="204" spans="54:58" x14ac:dyDescent="0.25">
      <c r="BB204">
        <v>0</v>
      </c>
      <c r="BC204">
        <v>0</v>
      </c>
      <c r="BD204">
        <v>0</v>
      </c>
      <c r="BE204">
        <v>0</v>
      </c>
      <c r="BF204">
        <v>0</v>
      </c>
    </row>
    <row r="205" spans="54:58" x14ac:dyDescent="0.25">
      <c r="BB205">
        <v>0</v>
      </c>
      <c r="BC205">
        <v>0</v>
      </c>
      <c r="BD205">
        <v>0</v>
      </c>
      <c r="BE205">
        <v>0</v>
      </c>
      <c r="BF205">
        <v>0</v>
      </c>
    </row>
    <row r="206" spans="54:58" x14ac:dyDescent="0.25">
      <c r="BB206">
        <v>0</v>
      </c>
      <c r="BC206">
        <v>0</v>
      </c>
      <c r="BD206">
        <v>0</v>
      </c>
      <c r="BE206">
        <v>0</v>
      </c>
      <c r="BF206">
        <v>0</v>
      </c>
    </row>
    <row r="207" spans="54:58" x14ac:dyDescent="0.25">
      <c r="BB207">
        <v>0</v>
      </c>
      <c r="BC207">
        <v>0</v>
      </c>
      <c r="BD207">
        <v>0</v>
      </c>
      <c r="BE207">
        <v>0</v>
      </c>
      <c r="BF207">
        <v>0</v>
      </c>
    </row>
    <row r="208" spans="54:58" x14ac:dyDescent="0.25">
      <c r="BB208">
        <v>0</v>
      </c>
      <c r="BC208">
        <v>0</v>
      </c>
      <c r="BD208">
        <v>0</v>
      </c>
      <c r="BE208">
        <v>0</v>
      </c>
      <c r="BF208">
        <v>0</v>
      </c>
    </row>
    <row r="209" spans="54:58" x14ac:dyDescent="0.25">
      <c r="BB209">
        <v>0</v>
      </c>
      <c r="BC209">
        <v>0</v>
      </c>
      <c r="BD209">
        <v>0</v>
      </c>
      <c r="BE209">
        <v>0</v>
      </c>
      <c r="BF209">
        <v>0</v>
      </c>
    </row>
    <row r="210" spans="54:58" x14ac:dyDescent="0.25">
      <c r="BB210">
        <v>0</v>
      </c>
      <c r="BC210">
        <v>0</v>
      </c>
      <c r="BD210">
        <v>0</v>
      </c>
      <c r="BE210">
        <v>0</v>
      </c>
      <c r="BF210">
        <v>0</v>
      </c>
    </row>
    <row r="211" spans="54:58" x14ac:dyDescent="0.25">
      <c r="BB211">
        <v>0</v>
      </c>
      <c r="BC211">
        <v>0</v>
      </c>
      <c r="BD211">
        <v>0</v>
      </c>
      <c r="BE211">
        <v>0</v>
      </c>
      <c r="BF211">
        <v>0</v>
      </c>
    </row>
    <row r="212" spans="54:58" x14ac:dyDescent="0.25">
      <c r="BB212">
        <v>0</v>
      </c>
      <c r="BC212">
        <v>0</v>
      </c>
      <c r="BD212">
        <v>0</v>
      </c>
      <c r="BE212">
        <v>0</v>
      </c>
      <c r="BF212">
        <v>0</v>
      </c>
    </row>
    <row r="213" spans="54:58" x14ac:dyDescent="0.25">
      <c r="BB213">
        <v>0</v>
      </c>
      <c r="BC213">
        <v>0</v>
      </c>
      <c r="BD213">
        <v>0</v>
      </c>
      <c r="BE213">
        <v>0</v>
      </c>
      <c r="BF213">
        <v>0</v>
      </c>
    </row>
    <row r="214" spans="54:58" x14ac:dyDescent="0.25">
      <c r="BB214">
        <v>0</v>
      </c>
      <c r="BC214">
        <v>0</v>
      </c>
      <c r="BD214">
        <v>0</v>
      </c>
      <c r="BE214">
        <v>0</v>
      </c>
      <c r="BF214">
        <v>0</v>
      </c>
    </row>
    <row r="215" spans="54:58" x14ac:dyDescent="0.25">
      <c r="BB215">
        <v>0</v>
      </c>
      <c r="BC215">
        <v>0</v>
      </c>
      <c r="BD215">
        <v>0</v>
      </c>
      <c r="BE215">
        <v>0</v>
      </c>
      <c r="BF215">
        <v>0</v>
      </c>
    </row>
    <row r="216" spans="54:58" x14ac:dyDescent="0.25">
      <c r="BB216">
        <v>0</v>
      </c>
      <c r="BC216">
        <v>0</v>
      </c>
      <c r="BD216">
        <v>0</v>
      </c>
      <c r="BE216">
        <v>0</v>
      </c>
      <c r="BF216">
        <v>0</v>
      </c>
    </row>
    <row r="217" spans="54:58" x14ac:dyDescent="0.25">
      <c r="BB217">
        <v>0</v>
      </c>
      <c r="BC217">
        <v>0</v>
      </c>
      <c r="BD217">
        <v>0</v>
      </c>
      <c r="BE217">
        <v>0</v>
      </c>
      <c r="BF217">
        <v>0</v>
      </c>
    </row>
    <row r="218" spans="54:58" x14ac:dyDescent="0.25">
      <c r="BB218">
        <v>0</v>
      </c>
      <c r="BC218">
        <v>0</v>
      </c>
      <c r="BD218">
        <v>0</v>
      </c>
      <c r="BE218">
        <v>0</v>
      </c>
      <c r="BF218">
        <v>0</v>
      </c>
    </row>
    <row r="219" spans="54:58" x14ac:dyDescent="0.25">
      <c r="BB219">
        <v>0</v>
      </c>
      <c r="BC219">
        <v>0</v>
      </c>
      <c r="BD219">
        <v>0</v>
      </c>
      <c r="BE219">
        <v>0</v>
      </c>
      <c r="BF219">
        <v>0</v>
      </c>
    </row>
    <row r="220" spans="54:58" x14ac:dyDescent="0.25">
      <c r="BB220">
        <v>0</v>
      </c>
      <c r="BC220">
        <v>0</v>
      </c>
      <c r="BD220">
        <v>0</v>
      </c>
      <c r="BE220">
        <v>0</v>
      </c>
      <c r="BF220">
        <v>0</v>
      </c>
    </row>
    <row r="221" spans="54:58" x14ac:dyDescent="0.25">
      <c r="BB221">
        <v>0</v>
      </c>
      <c r="BC221">
        <v>0</v>
      </c>
      <c r="BD221">
        <v>0</v>
      </c>
      <c r="BE221">
        <v>0</v>
      </c>
      <c r="BF221">
        <v>0</v>
      </c>
    </row>
    <row r="222" spans="54:58" x14ac:dyDescent="0.25">
      <c r="BB222">
        <v>0</v>
      </c>
      <c r="BC222">
        <v>0</v>
      </c>
      <c r="BD222">
        <v>0</v>
      </c>
      <c r="BE222">
        <v>0</v>
      </c>
      <c r="BF222">
        <v>0</v>
      </c>
    </row>
    <row r="223" spans="54:58" x14ac:dyDescent="0.25">
      <c r="BB223">
        <v>0</v>
      </c>
      <c r="BC223">
        <v>0</v>
      </c>
      <c r="BD223">
        <v>0</v>
      </c>
      <c r="BE223">
        <v>0</v>
      </c>
      <c r="BF223">
        <v>0</v>
      </c>
    </row>
    <row r="224" spans="54:58" x14ac:dyDescent="0.25">
      <c r="BB224">
        <v>0</v>
      </c>
      <c r="BC224">
        <v>0</v>
      </c>
      <c r="BD224">
        <v>0</v>
      </c>
      <c r="BE224">
        <v>0</v>
      </c>
      <c r="BF224">
        <v>0</v>
      </c>
    </row>
    <row r="225" spans="54:58" x14ac:dyDescent="0.25">
      <c r="BB225">
        <v>0</v>
      </c>
      <c r="BC225">
        <v>0</v>
      </c>
      <c r="BD225">
        <v>0</v>
      </c>
      <c r="BE225">
        <v>0</v>
      </c>
      <c r="BF225">
        <v>0</v>
      </c>
    </row>
    <row r="226" spans="54:58" x14ac:dyDescent="0.25">
      <c r="BB226">
        <v>0</v>
      </c>
      <c r="BC226">
        <v>0</v>
      </c>
      <c r="BD226">
        <v>0</v>
      </c>
      <c r="BE226">
        <v>0</v>
      </c>
      <c r="BF226">
        <v>0</v>
      </c>
    </row>
    <row r="227" spans="54:58" x14ac:dyDescent="0.25">
      <c r="BB227">
        <v>0</v>
      </c>
      <c r="BC227">
        <v>0</v>
      </c>
      <c r="BD227">
        <v>0</v>
      </c>
      <c r="BE227">
        <v>0</v>
      </c>
      <c r="BF227">
        <v>0</v>
      </c>
    </row>
    <row r="228" spans="54:58" x14ac:dyDescent="0.25">
      <c r="BB228">
        <v>0</v>
      </c>
      <c r="BC228">
        <v>0</v>
      </c>
      <c r="BD228">
        <v>0</v>
      </c>
      <c r="BE228">
        <v>0</v>
      </c>
      <c r="BF228">
        <v>0</v>
      </c>
    </row>
    <row r="229" spans="54:58" x14ac:dyDescent="0.25">
      <c r="BB229">
        <v>0</v>
      </c>
      <c r="BC229">
        <v>0</v>
      </c>
      <c r="BD229">
        <v>0</v>
      </c>
      <c r="BE229">
        <v>0</v>
      </c>
      <c r="BF229">
        <v>0</v>
      </c>
    </row>
    <row r="230" spans="54:58" x14ac:dyDescent="0.25">
      <c r="BB230">
        <v>0</v>
      </c>
      <c r="BC230">
        <v>0</v>
      </c>
      <c r="BD230">
        <v>0</v>
      </c>
      <c r="BE230">
        <v>0</v>
      </c>
      <c r="BF230">
        <v>0</v>
      </c>
    </row>
    <row r="231" spans="54:58" x14ac:dyDescent="0.25">
      <c r="BB231">
        <v>0</v>
      </c>
      <c r="BC231">
        <v>0</v>
      </c>
      <c r="BD231">
        <v>0</v>
      </c>
      <c r="BE231">
        <v>0</v>
      </c>
      <c r="BF231">
        <v>0</v>
      </c>
    </row>
    <row r="232" spans="54:58" x14ac:dyDescent="0.25">
      <c r="BB232">
        <v>0</v>
      </c>
      <c r="BC232">
        <v>0</v>
      </c>
      <c r="BD232">
        <v>0</v>
      </c>
      <c r="BE232">
        <v>0</v>
      </c>
      <c r="BF232">
        <v>0</v>
      </c>
    </row>
    <row r="233" spans="54:58" x14ac:dyDescent="0.25">
      <c r="BB233">
        <v>0</v>
      </c>
      <c r="BC233">
        <v>0</v>
      </c>
      <c r="BD233">
        <v>0</v>
      </c>
      <c r="BE233">
        <v>0</v>
      </c>
      <c r="BF233">
        <v>0</v>
      </c>
    </row>
    <row r="234" spans="54:58" x14ac:dyDescent="0.25">
      <c r="BB234">
        <v>0</v>
      </c>
      <c r="BC234">
        <v>0</v>
      </c>
      <c r="BD234">
        <v>0</v>
      </c>
      <c r="BE234">
        <v>0</v>
      </c>
      <c r="BF234">
        <v>0</v>
      </c>
    </row>
    <row r="235" spans="54:58" x14ac:dyDescent="0.25">
      <c r="BB235">
        <v>0</v>
      </c>
      <c r="BC235">
        <v>0</v>
      </c>
      <c r="BD235">
        <v>0</v>
      </c>
      <c r="BE235">
        <v>0</v>
      </c>
      <c r="BF235">
        <v>0</v>
      </c>
    </row>
    <row r="236" spans="54:58" x14ac:dyDescent="0.25">
      <c r="BB236">
        <v>0</v>
      </c>
      <c r="BC236">
        <v>0</v>
      </c>
      <c r="BD236">
        <v>0</v>
      </c>
      <c r="BE236">
        <v>0</v>
      </c>
      <c r="BF236">
        <v>0</v>
      </c>
    </row>
    <row r="237" spans="54:58" x14ac:dyDescent="0.25">
      <c r="BB237">
        <v>0</v>
      </c>
      <c r="BC237">
        <v>0</v>
      </c>
      <c r="BD237">
        <v>0</v>
      </c>
      <c r="BE237">
        <v>0</v>
      </c>
      <c r="BF237">
        <v>0</v>
      </c>
    </row>
    <row r="238" spans="54:58" x14ac:dyDescent="0.25">
      <c r="BB238">
        <v>0</v>
      </c>
      <c r="BC238">
        <v>0</v>
      </c>
      <c r="BD238">
        <v>0</v>
      </c>
      <c r="BE238">
        <v>0</v>
      </c>
      <c r="BF238">
        <v>0</v>
      </c>
    </row>
    <row r="239" spans="54:58" x14ac:dyDescent="0.25">
      <c r="BB239">
        <v>0</v>
      </c>
      <c r="BC239">
        <v>0</v>
      </c>
      <c r="BD239">
        <v>0</v>
      </c>
      <c r="BE239">
        <v>0</v>
      </c>
      <c r="BF239">
        <v>0</v>
      </c>
    </row>
    <row r="240" spans="54:58" x14ac:dyDescent="0.25">
      <c r="BB240">
        <v>0</v>
      </c>
      <c r="BC240">
        <v>0</v>
      </c>
      <c r="BD240">
        <v>0</v>
      </c>
      <c r="BE240">
        <v>0</v>
      </c>
      <c r="BF240">
        <v>0</v>
      </c>
    </row>
    <row r="241" spans="54:58" x14ac:dyDescent="0.25">
      <c r="BB241">
        <v>0</v>
      </c>
      <c r="BC241">
        <v>0</v>
      </c>
      <c r="BD241">
        <v>0</v>
      </c>
      <c r="BE241">
        <v>0</v>
      </c>
      <c r="BF241">
        <v>0</v>
      </c>
    </row>
    <row r="242" spans="54:58" x14ac:dyDescent="0.25">
      <c r="BB242">
        <v>0</v>
      </c>
      <c r="BC242">
        <v>0</v>
      </c>
      <c r="BD242">
        <v>0</v>
      </c>
      <c r="BE242">
        <v>0</v>
      </c>
      <c r="BF242">
        <v>0</v>
      </c>
    </row>
    <row r="243" spans="54:58" x14ac:dyDescent="0.25">
      <c r="BB243">
        <v>0</v>
      </c>
      <c r="BC243">
        <v>0</v>
      </c>
      <c r="BD243">
        <v>0</v>
      </c>
      <c r="BE243">
        <v>0</v>
      </c>
      <c r="BF243">
        <v>0</v>
      </c>
    </row>
    <row r="244" spans="54:58" x14ac:dyDescent="0.25">
      <c r="BB244">
        <v>0</v>
      </c>
      <c r="BC244">
        <v>0</v>
      </c>
      <c r="BD244">
        <v>0</v>
      </c>
      <c r="BE244">
        <v>0</v>
      </c>
      <c r="BF244">
        <v>0</v>
      </c>
    </row>
    <row r="245" spans="54:58" x14ac:dyDescent="0.25">
      <c r="BB245">
        <v>0</v>
      </c>
      <c r="BC245">
        <v>0</v>
      </c>
      <c r="BD245">
        <v>0</v>
      </c>
      <c r="BE245">
        <v>0</v>
      </c>
      <c r="BF245">
        <v>0</v>
      </c>
    </row>
    <row r="246" spans="54:58" x14ac:dyDescent="0.25">
      <c r="BB246">
        <v>0</v>
      </c>
      <c r="BC246">
        <v>0</v>
      </c>
      <c r="BD246">
        <v>0</v>
      </c>
      <c r="BE246">
        <v>0</v>
      </c>
      <c r="BF246">
        <v>0</v>
      </c>
    </row>
    <row r="247" spans="54:58" x14ac:dyDescent="0.25">
      <c r="BB247">
        <v>0</v>
      </c>
      <c r="BC247">
        <v>0</v>
      </c>
      <c r="BD247">
        <v>0</v>
      </c>
      <c r="BE247">
        <v>0</v>
      </c>
      <c r="BF247">
        <v>0</v>
      </c>
    </row>
    <row r="248" spans="54:58" x14ac:dyDescent="0.25">
      <c r="BB248">
        <v>0</v>
      </c>
      <c r="BC248">
        <v>0</v>
      </c>
      <c r="BD248">
        <v>0</v>
      </c>
      <c r="BE248">
        <v>0</v>
      </c>
      <c r="BF248">
        <v>0</v>
      </c>
    </row>
    <row r="249" spans="54:58" x14ac:dyDescent="0.25">
      <c r="BB249">
        <v>0</v>
      </c>
      <c r="BC249">
        <v>0</v>
      </c>
      <c r="BD249">
        <v>0</v>
      </c>
      <c r="BE249">
        <v>0</v>
      </c>
      <c r="BF249">
        <v>0</v>
      </c>
    </row>
    <row r="250" spans="54:58" x14ac:dyDescent="0.25">
      <c r="BB250">
        <v>0</v>
      </c>
      <c r="BC250">
        <v>0</v>
      </c>
      <c r="BD250">
        <v>0</v>
      </c>
      <c r="BE250">
        <v>0</v>
      </c>
      <c r="BF250">
        <v>0</v>
      </c>
    </row>
    <row r="251" spans="54:58" x14ac:dyDescent="0.25">
      <c r="BB251">
        <v>0</v>
      </c>
      <c r="BC251">
        <v>0</v>
      </c>
      <c r="BD251">
        <v>0</v>
      </c>
      <c r="BE251">
        <v>0</v>
      </c>
      <c r="BF251">
        <v>0</v>
      </c>
    </row>
    <row r="252" spans="54:58" x14ac:dyDescent="0.25">
      <c r="BB252">
        <v>0</v>
      </c>
      <c r="BC252">
        <v>0</v>
      </c>
      <c r="BD252">
        <v>0</v>
      </c>
      <c r="BE252">
        <v>0</v>
      </c>
      <c r="BF252">
        <v>0</v>
      </c>
    </row>
    <row r="253" spans="54:58" x14ac:dyDescent="0.25">
      <c r="BB253">
        <v>0</v>
      </c>
      <c r="BC253">
        <v>0</v>
      </c>
      <c r="BD253">
        <v>0</v>
      </c>
      <c r="BE253">
        <v>0</v>
      </c>
      <c r="BF253">
        <v>0</v>
      </c>
    </row>
    <row r="254" spans="54:58" x14ac:dyDescent="0.25">
      <c r="BB254">
        <v>0</v>
      </c>
      <c r="BC254">
        <v>0</v>
      </c>
      <c r="BD254">
        <v>0</v>
      </c>
      <c r="BE254">
        <v>0</v>
      </c>
      <c r="BF254">
        <v>0</v>
      </c>
    </row>
    <row r="255" spans="54:58" x14ac:dyDescent="0.25">
      <c r="BB255">
        <v>0</v>
      </c>
      <c r="BC255">
        <v>0</v>
      </c>
      <c r="BD255">
        <v>0</v>
      </c>
      <c r="BE255">
        <v>0</v>
      </c>
      <c r="BF255">
        <v>0</v>
      </c>
    </row>
    <row r="256" spans="54:58" x14ac:dyDescent="0.25">
      <c r="BB256">
        <v>0</v>
      </c>
      <c r="BC256">
        <v>0</v>
      </c>
      <c r="BD256">
        <v>0</v>
      </c>
      <c r="BE256">
        <v>0</v>
      </c>
      <c r="BF256">
        <v>0</v>
      </c>
    </row>
    <row r="257" spans="54:58" x14ac:dyDescent="0.25">
      <c r="BB257">
        <v>0</v>
      </c>
      <c r="BC257">
        <v>0</v>
      </c>
      <c r="BD257">
        <v>0</v>
      </c>
      <c r="BE257">
        <v>0</v>
      </c>
      <c r="BF257">
        <v>0</v>
      </c>
    </row>
    <row r="258" spans="54:58" x14ac:dyDescent="0.25">
      <c r="BB258">
        <v>0</v>
      </c>
      <c r="BC258">
        <v>0</v>
      </c>
      <c r="BD258">
        <v>0</v>
      </c>
      <c r="BE258">
        <v>0</v>
      </c>
      <c r="BF258">
        <v>0</v>
      </c>
    </row>
    <row r="259" spans="54:58" x14ac:dyDescent="0.25">
      <c r="BB259">
        <v>0</v>
      </c>
      <c r="BC259">
        <v>0</v>
      </c>
      <c r="BD259">
        <v>0</v>
      </c>
      <c r="BE259">
        <v>0</v>
      </c>
      <c r="BF259">
        <v>0</v>
      </c>
    </row>
    <row r="260" spans="54:58" x14ac:dyDescent="0.25">
      <c r="BB260">
        <v>0</v>
      </c>
      <c r="BC260">
        <v>0</v>
      </c>
      <c r="BD260">
        <v>0</v>
      </c>
      <c r="BE260">
        <v>0</v>
      </c>
      <c r="BF260">
        <v>0</v>
      </c>
    </row>
    <row r="261" spans="54:58" x14ac:dyDescent="0.25">
      <c r="BB261">
        <v>0</v>
      </c>
      <c r="BC261">
        <v>0</v>
      </c>
      <c r="BD261">
        <v>0</v>
      </c>
      <c r="BE261">
        <v>0</v>
      </c>
      <c r="BF261">
        <v>0</v>
      </c>
    </row>
    <row r="262" spans="54:58" x14ac:dyDescent="0.25">
      <c r="BB262">
        <v>0</v>
      </c>
      <c r="BC262">
        <v>0</v>
      </c>
      <c r="BD262">
        <v>0</v>
      </c>
      <c r="BE262">
        <v>0</v>
      </c>
      <c r="BF262">
        <v>0</v>
      </c>
    </row>
    <row r="263" spans="54:58" x14ac:dyDescent="0.25">
      <c r="BB263">
        <v>0</v>
      </c>
      <c r="BC263">
        <v>0</v>
      </c>
      <c r="BD263">
        <v>0</v>
      </c>
      <c r="BE263">
        <v>0</v>
      </c>
      <c r="BF263">
        <v>0</v>
      </c>
    </row>
    <row r="264" spans="54:58" x14ac:dyDescent="0.25">
      <c r="BB264">
        <v>0</v>
      </c>
      <c r="BC264">
        <v>0</v>
      </c>
      <c r="BD264">
        <v>0</v>
      </c>
      <c r="BE264">
        <v>0</v>
      </c>
      <c r="BF264">
        <v>0</v>
      </c>
    </row>
    <row r="265" spans="54:58" x14ac:dyDescent="0.25">
      <c r="BB265">
        <v>0</v>
      </c>
      <c r="BC265">
        <v>0</v>
      </c>
      <c r="BD265">
        <v>0</v>
      </c>
      <c r="BE265">
        <v>0</v>
      </c>
      <c r="BF265">
        <v>0</v>
      </c>
    </row>
    <row r="266" spans="54:58" x14ac:dyDescent="0.25">
      <c r="BB266">
        <v>0</v>
      </c>
      <c r="BC266">
        <v>0</v>
      </c>
      <c r="BD266">
        <v>0</v>
      </c>
      <c r="BE266">
        <v>0</v>
      </c>
      <c r="BF266">
        <v>0</v>
      </c>
    </row>
    <row r="267" spans="54:58" x14ac:dyDescent="0.25">
      <c r="BB267">
        <v>0</v>
      </c>
      <c r="BC267">
        <v>0</v>
      </c>
      <c r="BD267">
        <v>0</v>
      </c>
      <c r="BE267">
        <v>0</v>
      </c>
      <c r="BF267">
        <v>0</v>
      </c>
    </row>
    <row r="268" spans="54:58" x14ac:dyDescent="0.25">
      <c r="BB268">
        <v>0</v>
      </c>
      <c r="BC268">
        <v>0</v>
      </c>
      <c r="BD268">
        <v>0</v>
      </c>
      <c r="BE268">
        <v>0</v>
      </c>
      <c r="BF268">
        <v>0</v>
      </c>
    </row>
    <row r="269" spans="54:58" x14ac:dyDescent="0.25">
      <c r="BB269">
        <v>0</v>
      </c>
      <c r="BC269">
        <v>0</v>
      </c>
      <c r="BD269">
        <v>0</v>
      </c>
      <c r="BE269">
        <v>0</v>
      </c>
      <c r="BF269">
        <v>0</v>
      </c>
    </row>
    <row r="270" spans="54:58" x14ac:dyDescent="0.25">
      <c r="BB270">
        <v>0</v>
      </c>
      <c r="BC270">
        <v>0</v>
      </c>
      <c r="BD270">
        <v>0</v>
      </c>
      <c r="BE270">
        <v>0</v>
      </c>
      <c r="BF270">
        <v>0</v>
      </c>
    </row>
    <row r="271" spans="54:58" x14ac:dyDescent="0.25">
      <c r="BB271">
        <v>0</v>
      </c>
      <c r="BC271">
        <v>0</v>
      </c>
      <c r="BD271">
        <v>0</v>
      </c>
      <c r="BE271">
        <v>0</v>
      </c>
      <c r="BF271">
        <v>0</v>
      </c>
    </row>
    <row r="272" spans="54:58" x14ac:dyDescent="0.25">
      <c r="BB272">
        <v>0</v>
      </c>
      <c r="BC272">
        <v>0</v>
      </c>
      <c r="BD272">
        <v>0</v>
      </c>
      <c r="BE272">
        <v>0</v>
      </c>
      <c r="BF272">
        <v>0</v>
      </c>
    </row>
    <row r="273" spans="54:58" x14ac:dyDescent="0.25">
      <c r="BB273">
        <v>0</v>
      </c>
      <c r="BC273">
        <v>0</v>
      </c>
      <c r="BD273">
        <v>0</v>
      </c>
      <c r="BE273">
        <v>0</v>
      </c>
      <c r="BF273">
        <v>0</v>
      </c>
    </row>
    <row r="274" spans="54:58" x14ac:dyDescent="0.25">
      <c r="BB274">
        <v>0</v>
      </c>
      <c r="BC274">
        <v>0</v>
      </c>
      <c r="BD274">
        <v>0</v>
      </c>
      <c r="BE274">
        <v>0</v>
      </c>
      <c r="BF274">
        <v>0</v>
      </c>
    </row>
    <row r="275" spans="54:58" x14ac:dyDescent="0.25">
      <c r="BB275">
        <v>0</v>
      </c>
      <c r="BC275">
        <v>0</v>
      </c>
      <c r="BD275">
        <v>0</v>
      </c>
      <c r="BE275">
        <v>0</v>
      </c>
      <c r="BF275">
        <v>0</v>
      </c>
    </row>
    <row r="276" spans="54:58" x14ac:dyDescent="0.25">
      <c r="BB276">
        <v>0</v>
      </c>
      <c r="BC276">
        <v>0</v>
      </c>
      <c r="BD276">
        <v>0</v>
      </c>
      <c r="BE276">
        <v>0</v>
      </c>
      <c r="BF276">
        <v>0</v>
      </c>
    </row>
    <row r="277" spans="54:58" x14ac:dyDescent="0.25">
      <c r="BB277">
        <v>0</v>
      </c>
      <c r="BC277">
        <v>0</v>
      </c>
      <c r="BD277">
        <v>0</v>
      </c>
      <c r="BE277">
        <v>0</v>
      </c>
      <c r="BF277">
        <v>0</v>
      </c>
    </row>
    <row r="278" spans="54:58" x14ac:dyDescent="0.25">
      <c r="BB278">
        <v>0</v>
      </c>
      <c r="BC278">
        <v>0</v>
      </c>
      <c r="BD278">
        <v>0</v>
      </c>
      <c r="BE278">
        <v>0</v>
      </c>
      <c r="BF278">
        <v>0</v>
      </c>
    </row>
    <row r="279" spans="54:58" x14ac:dyDescent="0.25">
      <c r="BB279">
        <v>0</v>
      </c>
      <c r="BC279">
        <v>0</v>
      </c>
      <c r="BD279">
        <v>0</v>
      </c>
      <c r="BE279">
        <v>0</v>
      </c>
      <c r="BF279">
        <v>0</v>
      </c>
    </row>
    <row r="280" spans="54:58" x14ac:dyDescent="0.25">
      <c r="BB280">
        <v>0</v>
      </c>
      <c r="BC280">
        <v>0</v>
      </c>
      <c r="BD280">
        <v>0</v>
      </c>
      <c r="BE280">
        <v>0</v>
      </c>
      <c r="BF280">
        <v>0</v>
      </c>
    </row>
    <row r="281" spans="54:58" x14ac:dyDescent="0.25">
      <c r="BB281">
        <v>0</v>
      </c>
      <c r="BC281">
        <v>0</v>
      </c>
      <c r="BD281">
        <v>0</v>
      </c>
      <c r="BE281">
        <v>0</v>
      </c>
      <c r="BF281">
        <v>0</v>
      </c>
    </row>
    <row r="282" spans="54:58" x14ac:dyDescent="0.25">
      <c r="BB282">
        <v>0</v>
      </c>
      <c r="BC282">
        <v>0</v>
      </c>
      <c r="BD282">
        <v>0</v>
      </c>
      <c r="BE282">
        <v>0</v>
      </c>
      <c r="BF282">
        <v>0</v>
      </c>
    </row>
    <row r="283" spans="54:58" x14ac:dyDescent="0.25">
      <c r="BB283">
        <v>0</v>
      </c>
      <c r="BC283">
        <v>0</v>
      </c>
      <c r="BD283">
        <v>0</v>
      </c>
      <c r="BE283">
        <v>0</v>
      </c>
      <c r="BF283">
        <v>0</v>
      </c>
    </row>
    <row r="284" spans="54:58" x14ac:dyDescent="0.25">
      <c r="BB284">
        <v>0</v>
      </c>
      <c r="BC284">
        <v>0</v>
      </c>
      <c r="BD284">
        <v>0</v>
      </c>
      <c r="BE284">
        <v>0</v>
      </c>
      <c r="BF284">
        <v>0</v>
      </c>
    </row>
    <row r="285" spans="54:58" x14ac:dyDescent="0.25">
      <c r="BB285">
        <v>0</v>
      </c>
      <c r="BC285">
        <v>0</v>
      </c>
      <c r="BD285">
        <v>0</v>
      </c>
      <c r="BE285">
        <v>0</v>
      </c>
      <c r="BF285">
        <v>0</v>
      </c>
    </row>
    <row r="286" spans="54:58" x14ac:dyDescent="0.25">
      <c r="BB286">
        <v>0</v>
      </c>
      <c r="BC286">
        <v>0</v>
      </c>
      <c r="BD286">
        <v>0</v>
      </c>
      <c r="BE286">
        <v>0</v>
      </c>
      <c r="BF286">
        <v>0</v>
      </c>
    </row>
    <row r="287" spans="54:58" x14ac:dyDescent="0.25">
      <c r="BB287">
        <v>0</v>
      </c>
      <c r="BC287">
        <v>0</v>
      </c>
      <c r="BD287">
        <v>0</v>
      </c>
      <c r="BE287">
        <v>0</v>
      </c>
      <c r="BF287">
        <v>0</v>
      </c>
    </row>
    <row r="288" spans="54:58" x14ac:dyDescent="0.25">
      <c r="BB288">
        <v>0</v>
      </c>
      <c r="BC288">
        <v>0</v>
      </c>
      <c r="BD288">
        <v>0</v>
      </c>
      <c r="BE288">
        <v>0</v>
      </c>
      <c r="BF288">
        <v>0</v>
      </c>
    </row>
    <row r="289" spans="54:58" x14ac:dyDescent="0.25">
      <c r="BB289">
        <v>0</v>
      </c>
      <c r="BC289">
        <v>0</v>
      </c>
      <c r="BD289">
        <v>0</v>
      </c>
      <c r="BE289">
        <v>0</v>
      </c>
      <c r="BF289">
        <v>0</v>
      </c>
    </row>
    <row r="290" spans="54:58" x14ac:dyDescent="0.25">
      <c r="BB290">
        <v>0</v>
      </c>
      <c r="BC290">
        <v>0</v>
      </c>
      <c r="BD290">
        <v>0</v>
      </c>
      <c r="BE290">
        <v>0</v>
      </c>
      <c r="BF290">
        <v>0</v>
      </c>
    </row>
    <row r="291" spans="54:58" x14ac:dyDescent="0.25">
      <c r="BB291">
        <v>0</v>
      </c>
      <c r="BC291">
        <v>0</v>
      </c>
      <c r="BD291">
        <v>0</v>
      </c>
      <c r="BE291">
        <v>0</v>
      </c>
      <c r="BF291">
        <v>0</v>
      </c>
    </row>
    <row r="292" spans="54:58" x14ac:dyDescent="0.25">
      <c r="BB292">
        <v>0</v>
      </c>
      <c r="BC292">
        <v>0</v>
      </c>
      <c r="BD292">
        <v>0</v>
      </c>
      <c r="BE292">
        <v>0</v>
      </c>
      <c r="BF292">
        <v>0</v>
      </c>
    </row>
    <row r="293" spans="54:58" x14ac:dyDescent="0.25">
      <c r="BB293">
        <v>0</v>
      </c>
      <c r="BC293">
        <v>0</v>
      </c>
      <c r="BD293">
        <v>0</v>
      </c>
      <c r="BE293">
        <v>0</v>
      </c>
      <c r="BF293">
        <v>0</v>
      </c>
    </row>
    <row r="294" spans="54:58" x14ac:dyDescent="0.25">
      <c r="BB294">
        <v>0</v>
      </c>
      <c r="BC294">
        <v>0</v>
      </c>
      <c r="BD294">
        <v>0</v>
      </c>
      <c r="BE294">
        <v>0</v>
      </c>
      <c r="BF294">
        <v>0</v>
      </c>
    </row>
    <row r="295" spans="54:58" x14ac:dyDescent="0.25">
      <c r="BB295">
        <v>0</v>
      </c>
      <c r="BC295">
        <v>0</v>
      </c>
      <c r="BD295">
        <v>0</v>
      </c>
      <c r="BE295">
        <v>0</v>
      </c>
      <c r="BF295">
        <v>0</v>
      </c>
    </row>
    <row r="296" spans="54:58" x14ac:dyDescent="0.25">
      <c r="BB296">
        <v>0</v>
      </c>
      <c r="BC296">
        <v>0</v>
      </c>
      <c r="BD296">
        <v>0</v>
      </c>
      <c r="BE296">
        <v>0</v>
      </c>
      <c r="BF296">
        <v>0</v>
      </c>
    </row>
    <row r="297" spans="54:58" x14ac:dyDescent="0.25">
      <c r="BB297">
        <v>0</v>
      </c>
      <c r="BC297">
        <v>0</v>
      </c>
      <c r="BD297">
        <v>0</v>
      </c>
      <c r="BE297">
        <v>0</v>
      </c>
      <c r="BF297">
        <v>0</v>
      </c>
    </row>
    <row r="298" spans="54:58" x14ac:dyDescent="0.25">
      <c r="BB298">
        <v>0</v>
      </c>
      <c r="BC298">
        <v>0</v>
      </c>
      <c r="BD298">
        <v>0</v>
      </c>
      <c r="BE298">
        <v>0</v>
      </c>
      <c r="BF298">
        <v>0</v>
      </c>
    </row>
    <row r="299" spans="54:58" x14ac:dyDescent="0.25">
      <c r="BB299">
        <v>0</v>
      </c>
      <c r="BC299">
        <v>0</v>
      </c>
      <c r="BD299">
        <v>0</v>
      </c>
      <c r="BE299">
        <v>0</v>
      </c>
      <c r="BF299">
        <v>0</v>
      </c>
    </row>
    <row r="300" spans="54:58" x14ac:dyDescent="0.25">
      <c r="BB300">
        <v>0</v>
      </c>
      <c r="BC300">
        <v>0</v>
      </c>
      <c r="BD300">
        <v>0</v>
      </c>
      <c r="BE300">
        <v>0</v>
      </c>
      <c r="BF300">
        <v>0</v>
      </c>
    </row>
    <row r="301" spans="54:58" x14ac:dyDescent="0.25">
      <c r="BB301">
        <v>0</v>
      </c>
      <c r="BC301">
        <v>0</v>
      </c>
      <c r="BD301">
        <v>0</v>
      </c>
      <c r="BE301">
        <v>0</v>
      </c>
      <c r="BF301">
        <v>0</v>
      </c>
    </row>
    <row r="302" spans="54:58" x14ac:dyDescent="0.25">
      <c r="BB302">
        <v>0</v>
      </c>
      <c r="BC302">
        <v>0</v>
      </c>
      <c r="BD302">
        <v>0</v>
      </c>
      <c r="BE302">
        <v>0</v>
      </c>
      <c r="BF302">
        <v>0</v>
      </c>
    </row>
    <row r="303" spans="54:58" x14ac:dyDescent="0.25">
      <c r="BB303">
        <v>0</v>
      </c>
      <c r="BC303">
        <v>0</v>
      </c>
      <c r="BD303">
        <v>0</v>
      </c>
      <c r="BE303">
        <v>0</v>
      </c>
      <c r="BF303">
        <v>0</v>
      </c>
    </row>
    <row r="304" spans="54:58" x14ac:dyDescent="0.25">
      <c r="BB304">
        <v>0</v>
      </c>
      <c r="BC304">
        <v>0</v>
      </c>
      <c r="BD304">
        <v>0</v>
      </c>
      <c r="BE304">
        <v>0</v>
      </c>
      <c r="BF304">
        <v>0</v>
      </c>
    </row>
    <row r="305" spans="54:58" x14ac:dyDescent="0.25">
      <c r="BB305">
        <v>0</v>
      </c>
      <c r="BC305">
        <v>0</v>
      </c>
      <c r="BD305">
        <v>0</v>
      </c>
      <c r="BE305">
        <v>0</v>
      </c>
      <c r="BF305">
        <v>0</v>
      </c>
    </row>
    <row r="306" spans="54:58" x14ac:dyDescent="0.25">
      <c r="BB306">
        <v>0</v>
      </c>
      <c r="BC306">
        <v>0</v>
      </c>
      <c r="BD306">
        <v>0</v>
      </c>
      <c r="BE306">
        <v>0</v>
      </c>
      <c r="BF306">
        <v>0</v>
      </c>
    </row>
    <row r="307" spans="54:58" x14ac:dyDescent="0.25">
      <c r="BB307">
        <v>0</v>
      </c>
      <c r="BC307">
        <v>0</v>
      </c>
      <c r="BD307">
        <v>0</v>
      </c>
      <c r="BE307">
        <v>0</v>
      </c>
      <c r="BF307">
        <v>0</v>
      </c>
    </row>
    <row r="308" spans="54:58" x14ac:dyDescent="0.25">
      <c r="BB308">
        <v>0</v>
      </c>
      <c r="BC308">
        <v>0</v>
      </c>
      <c r="BD308">
        <v>0</v>
      </c>
      <c r="BE308">
        <v>0</v>
      </c>
      <c r="BF308">
        <v>0</v>
      </c>
    </row>
    <row r="309" spans="54:58" x14ac:dyDescent="0.25">
      <c r="BB309">
        <v>0</v>
      </c>
      <c r="BC309">
        <v>0</v>
      </c>
      <c r="BD309">
        <v>0</v>
      </c>
      <c r="BE309">
        <v>0</v>
      </c>
      <c r="BF309">
        <v>0</v>
      </c>
    </row>
    <row r="310" spans="54:58" x14ac:dyDescent="0.25">
      <c r="BB310">
        <v>0</v>
      </c>
      <c r="BC310">
        <v>0</v>
      </c>
      <c r="BD310">
        <v>0</v>
      </c>
      <c r="BE310">
        <v>0</v>
      </c>
      <c r="BF310">
        <v>0</v>
      </c>
    </row>
    <row r="311" spans="54:58" x14ac:dyDescent="0.25">
      <c r="BB311">
        <v>0</v>
      </c>
      <c r="BC311">
        <v>0</v>
      </c>
      <c r="BD311">
        <v>0</v>
      </c>
      <c r="BE311">
        <v>0</v>
      </c>
      <c r="BF311">
        <v>0</v>
      </c>
    </row>
    <row r="312" spans="54:58" x14ac:dyDescent="0.25">
      <c r="BB312">
        <v>0</v>
      </c>
      <c r="BC312">
        <v>0</v>
      </c>
      <c r="BD312">
        <v>0</v>
      </c>
      <c r="BE312">
        <v>0</v>
      </c>
      <c r="BF312">
        <v>0</v>
      </c>
    </row>
    <row r="313" spans="54:58" x14ac:dyDescent="0.25">
      <c r="BB313">
        <v>0</v>
      </c>
      <c r="BC313">
        <v>0</v>
      </c>
      <c r="BD313">
        <v>0</v>
      </c>
      <c r="BE313">
        <v>0</v>
      </c>
      <c r="BF313">
        <v>0</v>
      </c>
    </row>
    <row r="314" spans="54:58" x14ac:dyDescent="0.25">
      <c r="BB314">
        <v>0</v>
      </c>
      <c r="BC314">
        <v>0</v>
      </c>
      <c r="BD314">
        <v>0</v>
      </c>
      <c r="BE314">
        <v>0</v>
      </c>
      <c r="BF314">
        <v>0</v>
      </c>
    </row>
    <row r="315" spans="54:58" x14ac:dyDescent="0.25">
      <c r="BB315">
        <v>0</v>
      </c>
      <c r="BC315">
        <v>0</v>
      </c>
      <c r="BD315">
        <v>0</v>
      </c>
      <c r="BE315">
        <v>0</v>
      </c>
      <c r="BF315">
        <v>0</v>
      </c>
    </row>
    <row r="316" spans="54:58" x14ac:dyDescent="0.25">
      <c r="BB316">
        <v>0</v>
      </c>
      <c r="BC316">
        <v>0</v>
      </c>
      <c r="BD316">
        <v>0</v>
      </c>
      <c r="BE316">
        <v>0</v>
      </c>
      <c r="BF316">
        <v>0</v>
      </c>
    </row>
    <row r="317" spans="54:58" x14ac:dyDescent="0.25">
      <c r="BB317">
        <v>0</v>
      </c>
      <c r="BC317">
        <v>0</v>
      </c>
      <c r="BD317">
        <v>0</v>
      </c>
      <c r="BE317">
        <v>0</v>
      </c>
      <c r="BF317">
        <v>0</v>
      </c>
    </row>
    <row r="318" spans="54:58" x14ac:dyDescent="0.25">
      <c r="BB318">
        <v>0</v>
      </c>
      <c r="BC318">
        <v>0</v>
      </c>
      <c r="BD318">
        <v>0</v>
      </c>
      <c r="BE318">
        <v>0</v>
      </c>
      <c r="BF318">
        <v>0</v>
      </c>
    </row>
    <row r="319" spans="54:58" x14ac:dyDescent="0.25">
      <c r="BB319">
        <v>0</v>
      </c>
      <c r="BC319">
        <v>0</v>
      </c>
      <c r="BD319">
        <v>0</v>
      </c>
      <c r="BE319">
        <v>0</v>
      </c>
      <c r="BF319">
        <v>0</v>
      </c>
    </row>
    <row r="320" spans="54:58" x14ac:dyDescent="0.25">
      <c r="BB320">
        <v>0</v>
      </c>
      <c r="BC320">
        <v>0</v>
      </c>
      <c r="BD320">
        <v>0</v>
      </c>
      <c r="BE320">
        <v>0</v>
      </c>
      <c r="BF320">
        <v>0</v>
      </c>
    </row>
    <row r="321" spans="54:58" x14ac:dyDescent="0.25">
      <c r="BB321">
        <v>0</v>
      </c>
      <c r="BC321">
        <v>0</v>
      </c>
      <c r="BD321">
        <v>0</v>
      </c>
      <c r="BE321">
        <v>0</v>
      </c>
      <c r="BF321">
        <v>0</v>
      </c>
    </row>
    <row r="322" spans="54:58" x14ac:dyDescent="0.25">
      <c r="BB322">
        <v>0</v>
      </c>
      <c r="BC322">
        <v>0</v>
      </c>
      <c r="BD322">
        <v>0</v>
      </c>
      <c r="BE322">
        <v>0</v>
      </c>
      <c r="BF322">
        <v>0</v>
      </c>
    </row>
    <row r="323" spans="54:58" x14ac:dyDescent="0.25">
      <c r="BB323">
        <v>0</v>
      </c>
      <c r="BC323">
        <v>0</v>
      </c>
      <c r="BD323">
        <v>0</v>
      </c>
      <c r="BE323">
        <v>0</v>
      </c>
      <c r="BF323">
        <v>0</v>
      </c>
    </row>
    <row r="324" spans="54:58" x14ac:dyDescent="0.25">
      <c r="BB324">
        <v>0</v>
      </c>
      <c r="BC324">
        <v>0</v>
      </c>
      <c r="BD324">
        <v>0</v>
      </c>
      <c r="BE324">
        <v>0</v>
      </c>
      <c r="BF324">
        <v>0</v>
      </c>
    </row>
    <row r="325" spans="54:58" x14ac:dyDescent="0.25">
      <c r="BB325">
        <v>0</v>
      </c>
      <c r="BC325">
        <v>0</v>
      </c>
      <c r="BD325">
        <v>0</v>
      </c>
      <c r="BE325">
        <v>0</v>
      </c>
      <c r="BF325">
        <v>0</v>
      </c>
    </row>
    <row r="326" spans="54:58" x14ac:dyDescent="0.25">
      <c r="BB326">
        <v>0</v>
      </c>
      <c r="BC326">
        <v>0</v>
      </c>
      <c r="BD326">
        <v>0</v>
      </c>
      <c r="BE326">
        <v>0</v>
      </c>
      <c r="BF326">
        <v>0</v>
      </c>
    </row>
    <row r="327" spans="54:58" x14ac:dyDescent="0.25">
      <c r="BB327">
        <v>0</v>
      </c>
      <c r="BC327">
        <v>0</v>
      </c>
      <c r="BD327">
        <v>0</v>
      </c>
      <c r="BE327">
        <v>0</v>
      </c>
      <c r="BF327">
        <v>0</v>
      </c>
    </row>
    <row r="328" spans="54:58" x14ac:dyDescent="0.25">
      <c r="BB328">
        <v>0</v>
      </c>
      <c r="BC328">
        <v>0</v>
      </c>
      <c r="BD328">
        <v>0</v>
      </c>
      <c r="BE328">
        <v>0</v>
      </c>
      <c r="BF328">
        <v>0</v>
      </c>
    </row>
    <row r="329" spans="54:58" x14ac:dyDescent="0.25">
      <c r="BB329">
        <v>0</v>
      </c>
      <c r="BC329">
        <v>0</v>
      </c>
      <c r="BD329">
        <v>0</v>
      </c>
      <c r="BE329">
        <v>0</v>
      </c>
      <c r="BF329">
        <v>0</v>
      </c>
    </row>
    <row r="330" spans="54:58" x14ac:dyDescent="0.25">
      <c r="BB330">
        <v>0</v>
      </c>
      <c r="BC330">
        <v>0</v>
      </c>
      <c r="BD330">
        <v>0</v>
      </c>
      <c r="BE330">
        <v>0</v>
      </c>
      <c r="BF330">
        <v>0</v>
      </c>
    </row>
    <row r="331" spans="54:58" x14ac:dyDescent="0.25">
      <c r="BB331">
        <v>0</v>
      </c>
      <c r="BC331">
        <v>0</v>
      </c>
      <c r="BD331">
        <v>0</v>
      </c>
      <c r="BE331">
        <v>0</v>
      </c>
      <c r="BF331">
        <v>0</v>
      </c>
    </row>
    <row r="332" spans="54:58" x14ac:dyDescent="0.25">
      <c r="BB332">
        <v>0</v>
      </c>
      <c r="BC332">
        <v>0</v>
      </c>
      <c r="BD332">
        <v>0</v>
      </c>
      <c r="BE332">
        <v>0</v>
      </c>
      <c r="BF332">
        <v>0</v>
      </c>
    </row>
    <row r="333" spans="54:58" x14ac:dyDescent="0.25">
      <c r="BB333">
        <v>0</v>
      </c>
      <c r="BC333">
        <v>0</v>
      </c>
      <c r="BD333">
        <v>0</v>
      </c>
      <c r="BE333">
        <v>0</v>
      </c>
      <c r="BF333">
        <v>0</v>
      </c>
    </row>
    <row r="334" spans="54:58" x14ac:dyDescent="0.25">
      <c r="BB334">
        <v>0</v>
      </c>
      <c r="BC334">
        <v>0</v>
      </c>
      <c r="BD334">
        <v>0</v>
      </c>
      <c r="BE334">
        <v>0</v>
      </c>
      <c r="BF334">
        <v>0</v>
      </c>
    </row>
    <row r="335" spans="54:58" x14ac:dyDescent="0.25">
      <c r="BB335">
        <v>0</v>
      </c>
      <c r="BC335">
        <v>0</v>
      </c>
      <c r="BD335">
        <v>0</v>
      </c>
      <c r="BE335">
        <v>0</v>
      </c>
      <c r="BF335">
        <v>0</v>
      </c>
    </row>
    <row r="336" spans="54:58" x14ac:dyDescent="0.25">
      <c r="BB336">
        <v>0</v>
      </c>
      <c r="BC336">
        <v>0</v>
      </c>
      <c r="BD336">
        <v>0</v>
      </c>
      <c r="BE336">
        <v>0</v>
      </c>
      <c r="BF336">
        <v>0</v>
      </c>
    </row>
    <row r="337" spans="54:58" x14ac:dyDescent="0.25">
      <c r="BB337">
        <v>0</v>
      </c>
      <c r="BC337">
        <v>0</v>
      </c>
      <c r="BD337">
        <v>0</v>
      </c>
      <c r="BE337">
        <v>0</v>
      </c>
      <c r="BF337">
        <v>0</v>
      </c>
    </row>
    <row r="338" spans="54:58" x14ac:dyDescent="0.25">
      <c r="BB338">
        <v>0</v>
      </c>
      <c r="BC338">
        <v>0</v>
      </c>
      <c r="BD338">
        <v>0</v>
      </c>
      <c r="BE338">
        <v>0</v>
      </c>
      <c r="BF338">
        <v>0</v>
      </c>
    </row>
    <row r="339" spans="54:58" x14ac:dyDescent="0.25">
      <c r="BB339">
        <v>0</v>
      </c>
      <c r="BC339">
        <v>0</v>
      </c>
      <c r="BD339">
        <v>0</v>
      </c>
      <c r="BE339">
        <v>0</v>
      </c>
      <c r="BF339">
        <v>0</v>
      </c>
    </row>
    <row r="340" spans="54:58" x14ac:dyDescent="0.25">
      <c r="BB340">
        <v>0</v>
      </c>
      <c r="BC340">
        <v>0</v>
      </c>
      <c r="BD340">
        <v>0</v>
      </c>
      <c r="BE340">
        <v>0</v>
      </c>
      <c r="BF340">
        <v>0</v>
      </c>
    </row>
    <row r="341" spans="54:58" x14ac:dyDescent="0.25">
      <c r="BB341">
        <v>0</v>
      </c>
      <c r="BC341">
        <v>0</v>
      </c>
      <c r="BD341">
        <v>0</v>
      </c>
      <c r="BE341">
        <v>0</v>
      </c>
      <c r="BF341">
        <v>0</v>
      </c>
    </row>
    <row r="342" spans="54:58" x14ac:dyDescent="0.25">
      <c r="BB342">
        <v>0</v>
      </c>
      <c r="BC342">
        <v>0</v>
      </c>
      <c r="BD342">
        <v>0</v>
      </c>
      <c r="BE342">
        <v>0</v>
      </c>
      <c r="BF342">
        <v>0</v>
      </c>
    </row>
    <row r="343" spans="54:58" x14ac:dyDescent="0.25">
      <c r="BB343">
        <v>0</v>
      </c>
      <c r="BC343">
        <v>0</v>
      </c>
      <c r="BD343">
        <v>0</v>
      </c>
      <c r="BE343">
        <v>0</v>
      </c>
      <c r="BF343">
        <v>0</v>
      </c>
    </row>
    <row r="344" spans="54:58" x14ac:dyDescent="0.25">
      <c r="BB344">
        <v>0</v>
      </c>
      <c r="BC344">
        <v>0</v>
      </c>
      <c r="BD344">
        <v>0</v>
      </c>
      <c r="BE344">
        <v>0</v>
      </c>
      <c r="BF344">
        <v>0</v>
      </c>
    </row>
    <row r="345" spans="54:58" x14ac:dyDescent="0.25">
      <c r="BB345">
        <v>0</v>
      </c>
      <c r="BC345">
        <v>0</v>
      </c>
      <c r="BD345">
        <v>0</v>
      </c>
      <c r="BE345">
        <v>0</v>
      </c>
      <c r="BF345">
        <v>0</v>
      </c>
    </row>
    <row r="346" spans="54:58" x14ac:dyDescent="0.25">
      <c r="BB346">
        <v>0</v>
      </c>
      <c r="BC346">
        <v>0</v>
      </c>
      <c r="BD346">
        <v>0</v>
      </c>
      <c r="BE346">
        <v>0</v>
      </c>
      <c r="BF346">
        <v>0</v>
      </c>
    </row>
    <row r="347" spans="54:58" x14ac:dyDescent="0.25">
      <c r="BB347">
        <v>0</v>
      </c>
      <c r="BC347">
        <v>0</v>
      </c>
      <c r="BD347">
        <v>0</v>
      </c>
      <c r="BE347">
        <v>0</v>
      </c>
      <c r="BF347">
        <v>0</v>
      </c>
    </row>
    <row r="348" spans="54:58" x14ac:dyDescent="0.25">
      <c r="BB348">
        <v>0</v>
      </c>
      <c r="BC348">
        <v>0</v>
      </c>
      <c r="BD348">
        <v>0</v>
      </c>
      <c r="BE348">
        <v>0</v>
      </c>
      <c r="BF348">
        <v>0</v>
      </c>
    </row>
    <row r="349" spans="54:58" x14ac:dyDescent="0.25">
      <c r="BB349">
        <v>0</v>
      </c>
      <c r="BC349">
        <v>0</v>
      </c>
      <c r="BD349">
        <v>0</v>
      </c>
      <c r="BE349">
        <v>0</v>
      </c>
      <c r="BF349">
        <v>0</v>
      </c>
    </row>
    <row r="350" spans="54:58" x14ac:dyDescent="0.25">
      <c r="BB350">
        <v>0</v>
      </c>
      <c r="BC350">
        <v>0</v>
      </c>
      <c r="BD350">
        <v>0</v>
      </c>
      <c r="BE350">
        <v>0</v>
      </c>
      <c r="BF350">
        <v>0</v>
      </c>
    </row>
    <row r="351" spans="54:58" x14ac:dyDescent="0.25">
      <c r="BB351">
        <v>0</v>
      </c>
      <c r="BC351">
        <v>0</v>
      </c>
      <c r="BD351">
        <v>0</v>
      </c>
      <c r="BE351">
        <v>0</v>
      </c>
      <c r="BF351">
        <v>0</v>
      </c>
    </row>
    <row r="352" spans="54:58" x14ac:dyDescent="0.25">
      <c r="BB352">
        <v>0</v>
      </c>
      <c r="BC352">
        <v>0</v>
      </c>
      <c r="BD352">
        <v>0</v>
      </c>
      <c r="BE352">
        <v>0</v>
      </c>
      <c r="BF352">
        <v>0</v>
      </c>
    </row>
    <row r="353" spans="54:58" x14ac:dyDescent="0.25">
      <c r="BB353">
        <v>0</v>
      </c>
      <c r="BC353">
        <v>0</v>
      </c>
      <c r="BD353">
        <v>0</v>
      </c>
      <c r="BE353">
        <v>0</v>
      </c>
      <c r="BF353">
        <v>0</v>
      </c>
    </row>
    <row r="354" spans="54:58" x14ac:dyDescent="0.25">
      <c r="BB354">
        <v>0</v>
      </c>
      <c r="BC354">
        <v>0</v>
      </c>
      <c r="BD354">
        <v>0</v>
      </c>
      <c r="BE354">
        <v>0</v>
      </c>
      <c r="BF354">
        <v>0</v>
      </c>
    </row>
    <row r="355" spans="54:58" x14ac:dyDescent="0.25">
      <c r="BB355">
        <v>0</v>
      </c>
      <c r="BC355">
        <v>0</v>
      </c>
      <c r="BD355">
        <v>0</v>
      </c>
      <c r="BE355">
        <v>0</v>
      </c>
      <c r="BF355">
        <v>0</v>
      </c>
    </row>
    <row r="356" spans="54:58" x14ac:dyDescent="0.25">
      <c r="BB356">
        <v>0</v>
      </c>
      <c r="BC356">
        <v>0</v>
      </c>
      <c r="BD356">
        <v>0</v>
      </c>
      <c r="BE356">
        <v>0</v>
      </c>
      <c r="BF356">
        <v>0</v>
      </c>
    </row>
    <row r="357" spans="54:58" x14ac:dyDescent="0.25">
      <c r="BB357">
        <v>0</v>
      </c>
      <c r="BC357">
        <v>0</v>
      </c>
      <c r="BD357">
        <v>0</v>
      </c>
      <c r="BE357">
        <v>0</v>
      </c>
      <c r="BF357">
        <v>0</v>
      </c>
    </row>
    <row r="358" spans="54:58" x14ac:dyDescent="0.25">
      <c r="BB358">
        <v>0</v>
      </c>
      <c r="BC358">
        <v>0</v>
      </c>
      <c r="BD358">
        <v>0</v>
      </c>
      <c r="BE358">
        <v>0</v>
      </c>
      <c r="BF358">
        <v>0</v>
      </c>
    </row>
    <row r="359" spans="54:58" x14ac:dyDescent="0.25">
      <c r="BB359">
        <v>0</v>
      </c>
      <c r="BC359">
        <v>0</v>
      </c>
      <c r="BD359">
        <v>0</v>
      </c>
      <c r="BE359">
        <v>0</v>
      </c>
      <c r="BF359">
        <v>0</v>
      </c>
    </row>
    <row r="360" spans="54:58" x14ac:dyDescent="0.25">
      <c r="BB360">
        <v>0</v>
      </c>
      <c r="BC360">
        <v>0</v>
      </c>
      <c r="BD360">
        <v>0</v>
      </c>
      <c r="BE360">
        <v>0</v>
      </c>
      <c r="BF360">
        <v>0</v>
      </c>
    </row>
    <row r="361" spans="54:58" x14ac:dyDescent="0.25">
      <c r="BB361">
        <v>0</v>
      </c>
      <c r="BC361">
        <v>0</v>
      </c>
      <c r="BD361">
        <v>0</v>
      </c>
      <c r="BE361">
        <v>0</v>
      </c>
      <c r="BF361">
        <v>0</v>
      </c>
    </row>
    <row r="362" spans="54:58" x14ac:dyDescent="0.25">
      <c r="BB362">
        <v>0</v>
      </c>
      <c r="BC362">
        <v>0</v>
      </c>
      <c r="BD362">
        <v>0</v>
      </c>
      <c r="BE362">
        <v>0</v>
      </c>
      <c r="BF362">
        <v>0</v>
      </c>
    </row>
    <row r="363" spans="54:58" x14ac:dyDescent="0.25">
      <c r="BB363">
        <v>0</v>
      </c>
      <c r="BC363">
        <v>0</v>
      </c>
      <c r="BD363">
        <v>0</v>
      </c>
      <c r="BE363">
        <v>0</v>
      </c>
      <c r="BF363">
        <v>0</v>
      </c>
    </row>
    <row r="364" spans="54:58" x14ac:dyDescent="0.25">
      <c r="BB364">
        <v>0</v>
      </c>
      <c r="BC364">
        <v>0</v>
      </c>
      <c r="BD364">
        <v>0</v>
      </c>
      <c r="BE364">
        <v>0</v>
      </c>
      <c r="BF364">
        <v>0</v>
      </c>
    </row>
    <row r="365" spans="54:58" x14ac:dyDescent="0.25">
      <c r="BB365">
        <v>0</v>
      </c>
      <c r="BC365">
        <v>0</v>
      </c>
      <c r="BD365">
        <v>0</v>
      </c>
      <c r="BE365">
        <v>0</v>
      </c>
      <c r="BF365">
        <v>0</v>
      </c>
    </row>
    <row r="366" spans="54:58" x14ac:dyDescent="0.25">
      <c r="BB366">
        <v>0</v>
      </c>
      <c r="BC366">
        <v>0</v>
      </c>
      <c r="BD366">
        <v>0</v>
      </c>
      <c r="BE366">
        <v>0</v>
      </c>
      <c r="BF366">
        <v>0</v>
      </c>
    </row>
    <row r="367" spans="54:58" x14ac:dyDescent="0.25">
      <c r="BB367">
        <v>0</v>
      </c>
      <c r="BC367">
        <v>0</v>
      </c>
      <c r="BD367">
        <v>0</v>
      </c>
      <c r="BE367">
        <v>0</v>
      </c>
      <c r="BF367">
        <v>0</v>
      </c>
    </row>
    <row r="368" spans="54:58" x14ac:dyDescent="0.25">
      <c r="BB368">
        <v>0</v>
      </c>
      <c r="BC368">
        <v>0</v>
      </c>
      <c r="BD368">
        <v>0</v>
      </c>
      <c r="BE368">
        <v>0</v>
      </c>
      <c r="BF368">
        <v>0</v>
      </c>
    </row>
    <row r="369" spans="54:58" x14ac:dyDescent="0.25">
      <c r="BB369">
        <v>0</v>
      </c>
      <c r="BC369">
        <v>0</v>
      </c>
      <c r="BD369">
        <v>0</v>
      </c>
      <c r="BE369">
        <v>0</v>
      </c>
      <c r="BF369">
        <v>0</v>
      </c>
    </row>
    <row r="370" spans="54:58" x14ac:dyDescent="0.25">
      <c r="BB370">
        <v>0</v>
      </c>
      <c r="BC370">
        <v>0</v>
      </c>
      <c r="BD370">
        <v>0</v>
      </c>
      <c r="BE370">
        <v>0</v>
      </c>
      <c r="BF370">
        <v>0</v>
      </c>
    </row>
    <row r="371" spans="54:58" x14ac:dyDescent="0.25">
      <c r="BB371">
        <v>0</v>
      </c>
      <c r="BC371">
        <v>0</v>
      </c>
      <c r="BD371">
        <v>0</v>
      </c>
      <c r="BE371">
        <v>0</v>
      </c>
      <c r="BF371">
        <v>0</v>
      </c>
    </row>
    <row r="372" spans="54:58" x14ac:dyDescent="0.25">
      <c r="BB372">
        <v>0</v>
      </c>
      <c r="BC372">
        <v>0</v>
      </c>
      <c r="BD372">
        <v>0</v>
      </c>
      <c r="BE372">
        <v>0</v>
      </c>
      <c r="BF372">
        <v>0</v>
      </c>
    </row>
    <row r="373" spans="54:58" x14ac:dyDescent="0.25">
      <c r="BB373">
        <v>0</v>
      </c>
      <c r="BC373">
        <v>0</v>
      </c>
      <c r="BD373">
        <v>0</v>
      </c>
      <c r="BE373">
        <v>0</v>
      </c>
      <c r="BF373">
        <v>0</v>
      </c>
    </row>
    <row r="374" spans="54:58" x14ac:dyDescent="0.25">
      <c r="BB374">
        <v>0</v>
      </c>
      <c r="BC374">
        <v>0</v>
      </c>
      <c r="BD374">
        <v>0</v>
      </c>
      <c r="BE374">
        <v>0</v>
      </c>
      <c r="BF374">
        <v>0</v>
      </c>
    </row>
    <row r="375" spans="54:58" x14ac:dyDescent="0.25">
      <c r="BB375">
        <v>0</v>
      </c>
      <c r="BC375">
        <v>0</v>
      </c>
      <c r="BD375">
        <v>0</v>
      </c>
      <c r="BE375">
        <v>0</v>
      </c>
      <c r="BF375">
        <v>0</v>
      </c>
    </row>
    <row r="376" spans="54:58" x14ac:dyDescent="0.25">
      <c r="BB376">
        <v>0</v>
      </c>
      <c r="BC376">
        <v>0</v>
      </c>
      <c r="BD376">
        <v>0</v>
      </c>
      <c r="BE376">
        <v>0</v>
      </c>
      <c r="BF376">
        <v>0</v>
      </c>
    </row>
    <row r="377" spans="54:58" x14ac:dyDescent="0.25">
      <c r="BB377">
        <v>0</v>
      </c>
      <c r="BC377">
        <v>0</v>
      </c>
      <c r="BD377">
        <v>0</v>
      </c>
      <c r="BE377">
        <v>0</v>
      </c>
      <c r="BF377">
        <v>0</v>
      </c>
    </row>
    <row r="378" spans="54:58" x14ac:dyDescent="0.25">
      <c r="BB378">
        <v>0</v>
      </c>
      <c r="BC378">
        <v>0</v>
      </c>
      <c r="BD378">
        <v>0</v>
      </c>
      <c r="BE378">
        <v>0</v>
      </c>
      <c r="BF378">
        <v>0</v>
      </c>
    </row>
    <row r="379" spans="54:58" x14ac:dyDescent="0.25">
      <c r="BB379">
        <v>0</v>
      </c>
      <c r="BC379">
        <v>0</v>
      </c>
      <c r="BD379">
        <v>0</v>
      </c>
      <c r="BE379">
        <v>0</v>
      </c>
      <c r="BF379">
        <v>0</v>
      </c>
    </row>
    <row r="380" spans="54:58" x14ac:dyDescent="0.25">
      <c r="BB380">
        <v>0</v>
      </c>
      <c r="BC380">
        <v>0</v>
      </c>
      <c r="BD380">
        <v>0</v>
      </c>
      <c r="BE380">
        <v>0</v>
      </c>
      <c r="BF380">
        <v>0</v>
      </c>
    </row>
    <row r="381" spans="54:58" x14ac:dyDescent="0.25">
      <c r="BB381">
        <v>0</v>
      </c>
      <c r="BC381">
        <v>0</v>
      </c>
      <c r="BD381">
        <v>0</v>
      </c>
      <c r="BE381">
        <v>0</v>
      </c>
      <c r="BF381">
        <v>0</v>
      </c>
    </row>
    <row r="382" spans="54:58" x14ac:dyDescent="0.25">
      <c r="BB382">
        <v>0</v>
      </c>
      <c r="BC382">
        <v>0</v>
      </c>
      <c r="BD382">
        <v>0</v>
      </c>
      <c r="BE382">
        <v>0</v>
      </c>
      <c r="BF382">
        <v>0</v>
      </c>
    </row>
    <row r="383" spans="54:58" x14ac:dyDescent="0.25">
      <c r="BB383">
        <v>0</v>
      </c>
      <c r="BC383">
        <v>0</v>
      </c>
      <c r="BD383">
        <v>0</v>
      </c>
      <c r="BE383">
        <v>0</v>
      </c>
      <c r="BF383">
        <v>0</v>
      </c>
    </row>
    <row r="384" spans="54:58" x14ac:dyDescent="0.25">
      <c r="BB384">
        <v>0</v>
      </c>
      <c r="BC384">
        <v>0</v>
      </c>
      <c r="BD384">
        <v>0</v>
      </c>
      <c r="BE384">
        <v>0</v>
      </c>
      <c r="BF384">
        <v>0</v>
      </c>
    </row>
    <row r="385" spans="54:58" x14ac:dyDescent="0.25">
      <c r="BB385">
        <v>0</v>
      </c>
      <c r="BC385">
        <v>0</v>
      </c>
      <c r="BD385">
        <v>0</v>
      </c>
      <c r="BE385">
        <v>0</v>
      </c>
      <c r="BF385">
        <v>0</v>
      </c>
    </row>
    <row r="386" spans="54:58" x14ac:dyDescent="0.25">
      <c r="BB386">
        <v>0</v>
      </c>
      <c r="BC386">
        <v>0</v>
      </c>
      <c r="BD386">
        <v>0</v>
      </c>
      <c r="BE386">
        <v>0</v>
      </c>
      <c r="BF386">
        <v>0</v>
      </c>
    </row>
    <row r="387" spans="54:58" x14ac:dyDescent="0.25">
      <c r="BB387">
        <v>0</v>
      </c>
      <c r="BC387">
        <v>0</v>
      </c>
      <c r="BD387">
        <v>0</v>
      </c>
      <c r="BE387">
        <v>0</v>
      </c>
      <c r="BF387">
        <v>0</v>
      </c>
    </row>
    <row r="388" spans="54:58" x14ac:dyDescent="0.25">
      <c r="BB388">
        <v>0</v>
      </c>
      <c r="BC388">
        <v>0</v>
      </c>
      <c r="BD388">
        <v>0</v>
      </c>
      <c r="BE388">
        <v>0</v>
      </c>
      <c r="BF388">
        <v>0</v>
      </c>
    </row>
    <row r="389" spans="54:58" x14ac:dyDescent="0.25">
      <c r="BB389">
        <v>0</v>
      </c>
      <c r="BC389">
        <v>0</v>
      </c>
      <c r="BD389">
        <v>0</v>
      </c>
      <c r="BE389">
        <v>0</v>
      </c>
      <c r="BF389">
        <v>0</v>
      </c>
    </row>
    <row r="390" spans="54:58" x14ac:dyDescent="0.25">
      <c r="BB390">
        <v>0</v>
      </c>
      <c r="BC390">
        <v>0</v>
      </c>
      <c r="BD390">
        <v>0</v>
      </c>
      <c r="BE390">
        <v>0</v>
      </c>
      <c r="BF390">
        <v>0</v>
      </c>
    </row>
    <row r="391" spans="54:58" x14ac:dyDescent="0.25">
      <c r="BB391">
        <v>0</v>
      </c>
      <c r="BC391">
        <v>0</v>
      </c>
      <c r="BD391">
        <v>0</v>
      </c>
      <c r="BE391">
        <v>0</v>
      </c>
      <c r="BF391">
        <v>0</v>
      </c>
    </row>
    <row r="392" spans="54:58" x14ac:dyDescent="0.25">
      <c r="BB392">
        <v>0</v>
      </c>
      <c r="BC392">
        <v>0</v>
      </c>
      <c r="BD392">
        <v>0</v>
      </c>
      <c r="BE392">
        <v>0</v>
      </c>
      <c r="BF392">
        <v>0</v>
      </c>
    </row>
    <row r="393" spans="54:58" x14ac:dyDescent="0.25">
      <c r="BB393">
        <v>0</v>
      </c>
      <c r="BC393">
        <v>0</v>
      </c>
      <c r="BD393">
        <v>0</v>
      </c>
      <c r="BE393">
        <v>0</v>
      </c>
      <c r="BF393">
        <v>0</v>
      </c>
    </row>
    <row r="394" spans="54:58" x14ac:dyDescent="0.25">
      <c r="BB394">
        <v>0</v>
      </c>
      <c r="BC394">
        <v>0</v>
      </c>
      <c r="BD394">
        <v>0</v>
      </c>
      <c r="BE394">
        <v>0</v>
      </c>
      <c r="BF394">
        <v>0</v>
      </c>
    </row>
    <row r="395" spans="54:58" x14ac:dyDescent="0.25">
      <c r="BB395">
        <v>0</v>
      </c>
      <c r="BC395">
        <v>0</v>
      </c>
      <c r="BD395">
        <v>0</v>
      </c>
      <c r="BE395">
        <v>0</v>
      </c>
      <c r="BF395">
        <v>0</v>
      </c>
    </row>
    <row r="396" spans="54:58" x14ac:dyDescent="0.25">
      <c r="BB396">
        <v>0</v>
      </c>
      <c r="BC396">
        <v>0</v>
      </c>
      <c r="BD396">
        <v>0</v>
      </c>
      <c r="BE396">
        <v>0</v>
      </c>
      <c r="BF396">
        <v>0</v>
      </c>
    </row>
    <row r="397" spans="54:58" x14ac:dyDescent="0.25">
      <c r="BB397">
        <v>0</v>
      </c>
      <c r="BC397">
        <v>0</v>
      </c>
      <c r="BD397">
        <v>0</v>
      </c>
      <c r="BE397">
        <v>0</v>
      </c>
      <c r="BF397">
        <v>0</v>
      </c>
    </row>
    <row r="398" spans="54:58" x14ac:dyDescent="0.25">
      <c r="BB398">
        <v>0</v>
      </c>
      <c r="BC398">
        <v>0</v>
      </c>
      <c r="BD398">
        <v>0</v>
      </c>
      <c r="BE398">
        <v>0</v>
      </c>
      <c r="BF398">
        <v>0</v>
      </c>
    </row>
    <row r="399" spans="54:58" x14ac:dyDescent="0.25">
      <c r="BB399">
        <v>0</v>
      </c>
      <c r="BC399">
        <v>0</v>
      </c>
      <c r="BD399">
        <v>0</v>
      </c>
      <c r="BE399">
        <v>0</v>
      </c>
      <c r="BF399">
        <v>0</v>
      </c>
    </row>
    <row r="400" spans="54:58" x14ac:dyDescent="0.25">
      <c r="BB400">
        <v>0</v>
      </c>
      <c r="BC400">
        <v>0</v>
      </c>
      <c r="BD400">
        <v>0</v>
      </c>
      <c r="BE400">
        <v>0</v>
      </c>
      <c r="BF400">
        <v>0</v>
      </c>
    </row>
    <row r="401" spans="54:58" x14ac:dyDescent="0.25">
      <c r="BB401">
        <v>0</v>
      </c>
      <c r="BC401">
        <v>0</v>
      </c>
      <c r="BD401">
        <v>0</v>
      </c>
      <c r="BE401">
        <v>0</v>
      </c>
      <c r="BF401">
        <v>0</v>
      </c>
    </row>
    <row r="402" spans="54:58" x14ac:dyDescent="0.25">
      <c r="BB402">
        <v>0</v>
      </c>
      <c r="BC402">
        <v>0</v>
      </c>
      <c r="BD402">
        <v>0</v>
      </c>
      <c r="BE402">
        <v>0</v>
      </c>
      <c r="BF402">
        <v>0</v>
      </c>
    </row>
    <row r="403" spans="54:58" x14ac:dyDescent="0.25">
      <c r="BB403">
        <v>0</v>
      </c>
      <c r="BC403">
        <v>0</v>
      </c>
      <c r="BD403">
        <v>0</v>
      </c>
      <c r="BE403">
        <v>0</v>
      </c>
      <c r="BF403">
        <v>0</v>
      </c>
    </row>
    <row r="404" spans="54:58" x14ac:dyDescent="0.25">
      <c r="BB404">
        <v>0</v>
      </c>
      <c r="BC404">
        <v>0</v>
      </c>
      <c r="BD404">
        <v>0</v>
      </c>
      <c r="BE404">
        <v>0</v>
      </c>
      <c r="BF404">
        <v>0</v>
      </c>
    </row>
    <row r="405" spans="54:58" x14ac:dyDescent="0.25">
      <c r="BB405">
        <v>0</v>
      </c>
      <c r="BC405">
        <v>0</v>
      </c>
      <c r="BD405">
        <v>0</v>
      </c>
      <c r="BE405">
        <v>0</v>
      </c>
      <c r="BF405">
        <v>0</v>
      </c>
    </row>
    <row r="406" spans="54:58" x14ac:dyDescent="0.25">
      <c r="BB406">
        <v>0</v>
      </c>
      <c r="BC406">
        <v>0</v>
      </c>
      <c r="BD406">
        <v>0</v>
      </c>
      <c r="BE406">
        <v>0</v>
      </c>
      <c r="BF406">
        <v>0</v>
      </c>
    </row>
    <row r="407" spans="54:58" x14ac:dyDescent="0.25">
      <c r="BB407">
        <v>0</v>
      </c>
      <c r="BC407">
        <v>0</v>
      </c>
      <c r="BD407">
        <v>0</v>
      </c>
      <c r="BE407">
        <v>0</v>
      </c>
      <c r="BF407">
        <v>0</v>
      </c>
    </row>
    <row r="408" spans="54:58" x14ac:dyDescent="0.25">
      <c r="BB408">
        <v>0</v>
      </c>
      <c r="BC408">
        <v>0</v>
      </c>
      <c r="BD408">
        <v>0</v>
      </c>
      <c r="BE408">
        <v>0</v>
      </c>
      <c r="BF408">
        <v>0</v>
      </c>
    </row>
    <row r="409" spans="54:58" x14ac:dyDescent="0.25">
      <c r="BB409">
        <v>0</v>
      </c>
      <c r="BC409">
        <v>0</v>
      </c>
      <c r="BD409">
        <v>0</v>
      </c>
      <c r="BE409">
        <v>0</v>
      </c>
      <c r="BF409">
        <v>0</v>
      </c>
    </row>
    <row r="410" spans="54:58" x14ac:dyDescent="0.25">
      <c r="BB410">
        <v>0</v>
      </c>
      <c r="BC410">
        <v>0</v>
      </c>
      <c r="BD410">
        <v>0</v>
      </c>
      <c r="BE410">
        <v>0</v>
      </c>
      <c r="BF410">
        <v>0</v>
      </c>
    </row>
    <row r="411" spans="54:58" x14ac:dyDescent="0.25">
      <c r="BB411">
        <v>0</v>
      </c>
      <c r="BC411">
        <v>0</v>
      </c>
      <c r="BD411">
        <v>0</v>
      </c>
      <c r="BE411">
        <v>0</v>
      </c>
      <c r="BF411">
        <v>0</v>
      </c>
    </row>
    <row r="412" spans="54:58" x14ac:dyDescent="0.25">
      <c r="BB412">
        <v>0</v>
      </c>
      <c r="BC412">
        <v>0</v>
      </c>
      <c r="BD412">
        <v>0</v>
      </c>
      <c r="BE412">
        <v>0</v>
      </c>
      <c r="BF412">
        <v>0</v>
      </c>
    </row>
    <row r="413" spans="54:58" x14ac:dyDescent="0.25">
      <c r="BB413">
        <v>0</v>
      </c>
      <c r="BC413">
        <v>0</v>
      </c>
      <c r="BD413">
        <v>0</v>
      </c>
      <c r="BE413">
        <v>0</v>
      </c>
      <c r="BF413">
        <v>0</v>
      </c>
    </row>
    <row r="414" spans="54:58" x14ac:dyDescent="0.25">
      <c r="BB414">
        <v>0</v>
      </c>
      <c r="BC414">
        <v>0</v>
      </c>
      <c r="BD414">
        <v>0</v>
      </c>
      <c r="BE414">
        <v>0</v>
      </c>
      <c r="BF414">
        <v>0</v>
      </c>
    </row>
    <row r="415" spans="54:58" x14ac:dyDescent="0.25">
      <c r="BB415">
        <v>0</v>
      </c>
      <c r="BC415">
        <v>0</v>
      </c>
      <c r="BD415">
        <v>0</v>
      </c>
      <c r="BE415">
        <v>0</v>
      </c>
      <c r="BF415">
        <v>0</v>
      </c>
    </row>
    <row r="416" spans="54:58" x14ac:dyDescent="0.25">
      <c r="BB416">
        <v>0</v>
      </c>
      <c r="BC416">
        <v>0</v>
      </c>
      <c r="BD416">
        <v>0</v>
      </c>
      <c r="BE416">
        <v>0</v>
      </c>
      <c r="BF416">
        <v>0</v>
      </c>
    </row>
    <row r="417" spans="54:58" x14ac:dyDescent="0.25">
      <c r="BB417">
        <v>0</v>
      </c>
      <c r="BC417">
        <v>0</v>
      </c>
      <c r="BD417">
        <v>0</v>
      </c>
      <c r="BE417">
        <v>0</v>
      </c>
      <c r="BF417">
        <v>0</v>
      </c>
    </row>
    <row r="418" spans="54:58" x14ac:dyDescent="0.25">
      <c r="BB418">
        <v>0</v>
      </c>
      <c r="BC418">
        <v>0</v>
      </c>
      <c r="BD418">
        <v>0</v>
      </c>
      <c r="BE418">
        <v>0</v>
      </c>
      <c r="BF418">
        <v>0</v>
      </c>
    </row>
    <row r="419" spans="54:58" x14ac:dyDescent="0.25">
      <c r="BB419">
        <v>0</v>
      </c>
      <c r="BC419">
        <v>0</v>
      </c>
      <c r="BD419">
        <v>0</v>
      </c>
      <c r="BE419">
        <v>0</v>
      </c>
      <c r="BF419">
        <v>0</v>
      </c>
    </row>
    <row r="420" spans="54:58" x14ac:dyDescent="0.25">
      <c r="BB420">
        <v>0</v>
      </c>
      <c r="BC420">
        <v>0</v>
      </c>
      <c r="BD420">
        <v>0</v>
      </c>
      <c r="BE420">
        <v>0</v>
      </c>
      <c r="BF420">
        <v>0</v>
      </c>
    </row>
    <row r="421" spans="54:58" x14ac:dyDescent="0.25">
      <c r="BB421">
        <v>0</v>
      </c>
      <c r="BC421">
        <v>0</v>
      </c>
      <c r="BD421">
        <v>0</v>
      </c>
      <c r="BE421">
        <v>0</v>
      </c>
      <c r="BF421">
        <v>0</v>
      </c>
    </row>
    <row r="422" spans="54:58" x14ac:dyDescent="0.25">
      <c r="BB422">
        <v>0</v>
      </c>
      <c r="BC422">
        <v>0</v>
      </c>
      <c r="BD422">
        <v>0</v>
      </c>
      <c r="BE422">
        <v>0</v>
      </c>
      <c r="BF422">
        <v>0</v>
      </c>
    </row>
    <row r="423" spans="54:58" x14ac:dyDescent="0.25">
      <c r="BB423">
        <v>0</v>
      </c>
      <c r="BC423">
        <v>0</v>
      </c>
      <c r="BD423">
        <v>0</v>
      </c>
      <c r="BE423">
        <v>0</v>
      </c>
      <c r="BF423">
        <v>0</v>
      </c>
    </row>
    <row r="424" spans="54:58" x14ac:dyDescent="0.25">
      <c r="BB424">
        <v>0</v>
      </c>
      <c r="BC424">
        <v>0</v>
      </c>
      <c r="BD424">
        <v>0</v>
      </c>
      <c r="BE424">
        <v>0</v>
      </c>
      <c r="BF424">
        <v>0</v>
      </c>
    </row>
    <row r="425" spans="54:58" x14ac:dyDescent="0.25">
      <c r="BB425">
        <v>0</v>
      </c>
      <c r="BC425">
        <v>0</v>
      </c>
      <c r="BD425">
        <v>0</v>
      </c>
      <c r="BE425">
        <v>0</v>
      </c>
      <c r="BF425">
        <v>0</v>
      </c>
    </row>
    <row r="426" spans="54:58" x14ac:dyDescent="0.25">
      <c r="BB426">
        <v>0</v>
      </c>
      <c r="BC426">
        <v>0</v>
      </c>
      <c r="BD426">
        <v>0</v>
      </c>
      <c r="BE426">
        <v>0</v>
      </c>
      <c r="BF426">
        <v>0</v>
      </c>
    </row>
    <row r="427" spans="54:58" x14ac:dyDescent="0.25">
      <c r="BB427">
        <v>0</v>
      </c>
      <c r="BC427">
        <v>0</v>
      </c>
      <c r="BD427">
        <v>0</v>
      </c>
      <c r="BE427">
        <v>0</v>
      </c>
      <c r="BF427">
        <v>0</v>
      </c>
    </row>
    <row r="428" spans="54:58" x14ac:dyDescent="0.25">
      <c r="BB428">
        <v>0</v>
      </c>
      <c r="BC428">
        <v>0</v>
      </c>
      <c r="BD428">
        <v>0</v>
      </c>
      <c r="BE428">
        <v>0</v>
      </c>
      <c r="BF428">
        <v>0</v>
      </c>
    </row>
    <row r="429" spans="54:58" x14ac:dyDescent="0.25">
      <c r="BB429">
        <v>0</v>
      </c>
      <c r="BC429">
        <v>0</v>
      </c>
      <c r="BD429">
        <v>0</v>
      </c>
      <c r="BE429">
        <v>0</v>
      </c>
      <c r="BF429">
        <v>0</v>
      </c>
    </row>
    <row r="430" spans="54:58" x14ac:dyDescent="0.25">
      <c r="BB430">
        <v>0</v>
      </c>
      <c r="BC430">
        <v>0</v>
      </c>
      <c r="BD430">
        <v>0</v>
      </c>
      <c r="BE430">
        <v>0</v>
      </c>
      <c r="BF430">
        <v>0</v>
      </c>
    </row>
    <row r="431" spans="54:58" x14ac:dyDescent="0.25">
      <c r="BB431">
        <v>0</v>
      </c>
      <c r="BC431">
        <v>0</v>
      </c>
      <c r="BD431">
        <v>0</v>
      </c>
      <c r="BE431">
        <v>0</v>
      </c>
      <c r="BF431">
        <v>0</v>
      </c>
    </row>
    <row r="432" spans="54:58" x14ac:dyDescent="0.25">
      <c r="BB432">
        <v>0</v>
      </c>
      <c r="BC432">
        <v>0</v>
      </c>
      <c r="BD432">
        <v>0</v>
      </c>
      <c r="BE432">
        <v>0</v>
      </c>
      <c r="BF432">
        <v>0</v>
      </c>
    </row>
    <row r="433" spans="54:58" x14ac:dyDescent="0.25">
      <c r="BB433">
        <v>0</v>
      </c>
      <c r="BC433">
        <v>0</v>
      </c>
      <c r="BD433">
        <v>0</v>
      </c>
      <c r="BE433">
        <v>0</v>
      </c>
      <c r="BF433">
        <v>0</v>
      </c>
    </row>
    <row r="434" spans="54:58" x14ac:dyDescent="0.25">
      <c r="BB434">
        <v>0</v>
      </c>
      <c r="BC434">
        <v>0</v>
      </c>
      <c r="BD434">
        <v>0</v>
      </c>
      <c r="BE434">
        <v>0</v>
      </c>
      <c r="BF434">
        <v>0</v>
      </c>
    </row>
    <row r="435" spans="54:58" x14ac:dyDescent="0.25">
      <c r="BB435">
        <v>0</v>
      </c>
      <c r="BC435">
        <v>0</v>
      </c>
      <c r="BD435">
        <v>0</v>
      </c>
      <c r="BE435">
        <v>0</v>
      </c>
      <c r="BF435">
        <v>0</v>
      </c>
    </row>
    <row r="436" spans="54:58" x14ac:dyDescent="0.25">
      <c r="BB436">
        <v>0</v>
      </c>
      <c r="BC436">
        <v>0</v>
      </c>
      <c r="BD436">
        <v>0</v>
      </c>
      <c r="BE436">
        <v>0</v>
      </c>
      <c r="BF436">
        <v>0</v>
      </c>
    </row>
    <row r="437" spans="54:58" x14ac:dyDescent="0.25">
      <c r="BB437">
        <v>0</v>
      </c>
      <c r="BC437">
        <v>0</v>
      </c>
      <c r="BD437">
        <v>0</v>
      </c>
      <c r="BE437">
        <v>0</v>
      </c>
      <c r="BF437">
        <v>0</v>
      </c>
    </row>
    <row r="438" spans="54:58" x14ac:dyDescent="0.25">
      <c r="BB438">
        <v>0</v>
      </c>
      <c r="BC438">
        <v>0</v>
      </c>
      <c r="BD438">
        <v>0</v>
      </c>
      <c r="BE438">
        <v>0</v>
      </c>
      <c r="BF438">
        <v>0</v>
      </c>
    </row>
    <row r="439" spans="54:58" x14ac:dyDescent="0.25">
      <c r="BB439">
        <v>0</v>
      </c>
      <c r="BC439">
        <v>0</v>
      </c>
      <c r="BD439">
        <v>0</v>
      </c>
      <c r="BE439">
        <v>0</v>
      </c>
      <c r="BF439">
        <v>0</v>
      </c>
    </row>
    <row r="440" spans="54:58" x14ac:dyDescent="0.25">
      <c r="BB440">
        <v>0</v>
      </c>
      <c r="BC440">
        <v>0</v>
      </c>
      <c r="BD440">
        <v>0</v>
      </c>
      <c r="BE440">
        <v>0</v>
      </c>
      <c r="BF440">
        <v>0</v>
      </c>
    </row>
    <row r="441" spans="54:58" x14ac:dyDescent="0.25">
      <c r="BB441">
        <v>0</v>
      </c>
      <c r="BC441">
        <v>0</v>
      </c>
      <c r="BD441">
        <v>0</v>
      </c>
      <c r="BE441">
        <v>0</v>
      </c>
      <c r="BF441">
        <v>0</v>
      </c>
    </row>
    <row r="442" spans="54:58" x14ac:dyDescent="0.25">
      <c r="BB442">
        <v>0</v>
      </c>
      <c r="BC442">
        <v>0</v>
      </c>
      <c r="BD442">
        <v>0</v>
      </c>
      <c r="BE442">
        <v>0</v>
      </c>
      <c r="BF442">
        <v>0</v>
      </c>
    </row>
    <row r="443" spans="54:58" x14ac:dyDescent="0.25">
      <c r="BB443">
        <v>0</v>
      </c>
      <c r="BC443">
        <v>0</v>
      </c>
      <c r="BD443">
        <v>0</v>
      </c>
      <c r="BE443">
        <v>0</v>
      </c>
      <c r="BF443">
        <v>0</v>
      </c>
    </row>
    <row r="444" spans="54:58" x14ac:dyDescent="0.25">
      <c r="BB444">
        <v>0</v>
      </c>
      <c r="BC444">
        <v>0</v>
      </c>
      <c r="BD444">
        <v>0</v>
      </c>
      <c r="BE444">
        <v>0</v>
      </c>
      <c r="BF444">
        <v>0</v>
      </c>
    </row>
    <row r="445" spans="54:58" x14ac:dyDescent="0.25">
      <c r="BB445">
        <v>0</v>
      </c>
      <c r="BC445">
        <v>0</v>
      </c>
      <c r="BD445">
        <v>0</v>
      </c>
      <c r="BE445">
        <v>0</v>
      </c>
      <c r="BF445">
        <v>0</v>
      </c>
    </row>
    <row r="446" spans="54:58" x14ac:dyDescent="0.25">
      <c r="BB446">
        <v>0</v>
      </c>
      <c r="BC446">
        <v>0</v>
      </c>
      <c r="BD446">
        <v>0</v>
      </c>
      <c r="BE446">
        <v>0</v>
      </c>
      <c r="BF446">
        <v>0</v>
      </c>
    </row>
    <row r="447" spans="54:58" x14ac:dyDescent="0.25">
      <c r="BB447">
        <v>0</v>
      </c>
      <c r="BC447">
        <v>0</v>
      </c>
      <c r="BD447">
        <v>0</v>
      </c>
      <c r="BE447">
        <v>0</v>
      </c>
      <c r="BF447">
        <v>0</v>
      </c>
    </row>
    <row r="448" spans="54:58" x14ac:dyDescent="0.25">
      <c r="BB448">
        <v>0</v>
      </c>
      <c r="BC448">
        <v>0</v>
      </c>
      <c r="BD448">
        <v>0</v>
      </c>
      <c r="BE448">
        <v>0</v>
      </c>
      <c r="BF448">
        <v>0</v>
      </c>
    </row>
    <row r="449" spans="54:58" x14ac:dyDescent="0.25">
      <c r="BB449">
        <v>0</v>
      </c>
      <c r="BC449">
        <v>0</v>
      </c>
      <c r="BD449">
        <v>0</v>
      </c>
      <c r="BE449">
        <v>0</v>
      </c>
      <c r="BF449">
        <v>0</v>
      </c>
    </row>
    <row r="450" spans="54:58" x14ac:dyDescent="0.25">
      <c r="BB450">
        <v>0</v>
      </c>
      <c r="BC450">
        <v>0</v>
      </c>
      <c r="BD450">
        <v>0</v>
      </c>
      <c r="BE450">
        <v>0</v>
      </c>
      <c r="BF450">
        <v>0</v>
      </c>
    </row>
    <row r="451" spans="54:58" x14ac:dyDescent="0.25">
      <c r="BB451">
        <v>0</v>
      </c>
      <c r="BC451">
        <v>0</v>
      </c>
      <c r="BD451">
        <v>0</v>
      </c>
      <c r="BE451">
        <v>0</v>
      </c>
      <c r="BF451">
        <v>0</v>
      </c>
    </row>
    <row r="452" spans="54:58" x14ac:dyDescent="0.25">
      <c r="BB452">
        <v>0</v>
      </c>
      <c r="BC452">
        <v>0</v>
      </c>
      <c r="BD452">
        <v>0</v>
      </c>
      <c r="BE452">
        <v>0</v>
      </c>
      <c r="BF452">
        <v>0</v>
      </c>
    </row>
    <row r="453" spans="54:58" x14ac:dyDescent="0.25">
      <c r="BB453">
        <v>0</v>
      </c>
      <c r="BC453">
        <v>0</v>
      </c>
      <c r="BD453">
        <v>0</v>
      </c>
      <c r="BE453">
        <v>0</v>
      </c>
      <c r="BF453">
        <v>0</v>
      </c>
    </row>
    <row r="454" spans="54:58" x14ac:dyDescent="0.25">
      <c r="BB454">
        <v>0</v>
      </c>
      <c r="BC454">
        <v>0</v>
      </c>
      <c r="BD454">
        <v>0</v>
      </c>
      <c r="BE454">
        <v>0</v>
      </c>
      <c r="BF454">
        <v>0</v>
      </c>
    </row>
    <row r="455" spans="54:58" x14ac:dyDescent="0.25">
      <c r="BB455">
        <v>0</v>
      </c>
      <c r="BC455">
        <v>0</v>
      </c>
      <c r="BD455">
        <v>0</v>
      </c>
      <c r="BE455">
        <v>0</v>
      </c>
      <c r="BF455">
        <v>0</v>
      </c>
    </row>
    <row r="456" spans="54:58" x14ac:dyDescent="0.25">
      <c r="BB456">
        <v>0</v>
      </c>
      <c r="BC456">
        <v>0</v>
      </c>
      <c r="BD456">
        <v>0</v>
      </c>
      <c r="BE456">
        <v>0</v>
      </c>
      <c r="BF456">
        <v>0</v>
      </c>
    </row>
    <row r="457" spans="54:58" x14ac:dyDescent="0.25">
      <c r="BB457">
        <v>0</v>
      </c>
      <c r="BC457">
        <v>0</v>
      </c>
      <c r="BD457">
        <v>0</v>
      </c>
      <c r="BE457">
        <v>0</v>
      </c>
      <c r="BF457">
        <v>0</v>
      </c>
    </row>
    <row r="458" spans="54:58" x14ac:dyDescent="0.25">
      <c r="BB458">
        <v>0</v>
      </c>
      <c r="BC458">
        <v>0</v>
      </c>
      <c r="BD458">
        <v>0</v>
      </c>
      <c r="BE458">
        <v>0</v>
      </c>
      <c r="BF458">
        <v>0</v>
      </c>
    </row>
    <row r="459" spans="54:58" x14ac:dyDescent="0.25">
      <c r="BB459">
        <v>0</v>
      </c>
      <c r="BC459">
        <v>0</v>
      </c>
      <c r="BD459">
        <v>0</v>
      </c>
      <c r="BE459">
        <v>0</v>
      </c>
      <c r="BF459">
        <v>0</v>
      </c>
    </row>
    <row r="460" spans="54:58" x14ac:dyDescent="0.25">
      <c r="BB460">
        <v>0</v>
      </c>
      <c r="BC460">
        <v>0</v>
      </c>
      <c r="BD460">
        <v>0</v>
      </c>
      <c r="BE460">
        <v>0</v>
      </c>
      <c r="BF460">
        <v>0</v>
      </c>
    </row>
    <row r="461" spans="54:58" x14ac:dyDescent="0.25">
      <c r="BB461">
        <v>0</v>
      </c>
      <c r="BC461">
        <v>0</v>
      </c>
      <c r="BD461">
        <v>0</v>
      </c>
      <c r="BE461">
        <v>0</v>
      </c>
      <c r="BF461">
        <v>0</v>
      </c>
    </row>
    <row r="462" spans="54:58" x14ac:dyDescent="0.25">
      <c r="BB462">
        <v>0</v>
      </c>
      <c r="BC462">
        <v>0</v>
      </c>
      <c r="BD462">
        <v>0</v>
      </c>
      <c r="BE462">
        <v>0</v>
      </c>
      <c r="BF462">
        <v>0</v>
      </c>
    </row>
    <row r="463" spans="54:58" x14ac:dyDescent="0.25">
      <c r="BB463">
        <v>0</v>
      </c>
      <c r="BC463">
        <v>0</v>
      </c>
      <c r="BD463">
        <v>0</v>
      </c>
      <c r="BE463">
        <v>0</v>
      </c>
      <c r="BF463">
        <v>0</v>
      </c>
    </row>
    <row r="464" spans="54:58" x14ac:dyDescent="0.25">
      <c r="BB464">
        <v>0</v>
      </c>
      <c r="BC464">
        <v>0</v>
      </c>
      <c r="BD464">
        <v>0</v>
      </c>
      <c r="BE464">
        <v>0</v>
      </c>
      <c r="BF464">
        <v>0</v>
      </c>
    </row>
    <row r="465" spans="54:58" x14ac:dyDescent="0.25">
      <c r="BB465">
        <v>0</v>
      </c>
      <c r="BC465">
        <v>0</v>
      </c>
      <c r="BD465">
        <v>0</v>
      </c>
      <c r="BE465">
        <v>0</v>
      </c>
      <c r="BF465">
        <v>0</v>
      </c>
    </row>
    <row r="466" spans="54:58" x14ac:dyDescent="0.25">
      <c r="BB466">
        <v>0</v>
      </c>
      <c r="BC466">
        <v>0</v>
      </c>
      <c r="BD466">
        <v>0</v>
      </c>
      <c r="BE466">
        <v>0</v>
      </c>
      <c r="BF466">
        <v>0</v>
      </c>
    </row>
    <row r="467" spans="54:58" x14ac:dyDescent="0.25">
      <c r="BB467">
        <v>0</v>
      </c>
      <c r="BC467">
        <v>0</v>
      </c>
      <c r="BD467">
        <v>0</v>
      </c>
      <c r="BE467">
        <v>0</v>
      </c>
      <c r="BF467">
        <v>0</v>
      </c>
    </row>
    <row r="468" spans="54:58" x14ac:dyDescent="0.25">
      <c r="BB468">
        <v>0</v>
      </c>
      <c r="BC468">
        <v>0</v>
      </c>
      <c r="BD468">
        <v>0</v>
      </c>
      <c r="BE468">
        <v>0</v>
      </c>
      <c r="BF468">
        <v>0</v>
      </c>
    </row>
    <row r="469" spans="54:58" x14ac:dyDescent="0.25">
      <c r="BB469">
        <v>0</v>
      </c>
      <c r="BC469">
        <v>0</v>
      </c>
      <c r="BD469">
        <v>0</v>
      </c>
      <c r="BE469">
        <v>0</v>
      </c>
      <c r="BF469">
        <v>0</v>
      </c>
    </row>
    <row r="470" spans="54:58" x14ac:dyDescent="0.25">
      <c r="BB470">
        <v>0</v>
      </c>
      <c r="BC470">
        <v>0</v>
      </c>
      <c r="BD470">
        <v>0</v>
      </c>
      <c r="BE470">
        <v>0</v>
      </c>
      <c r="BF470">
        <v>0</v>
      </c>
    </row>
    <row r="471" spans="54:58" x14ac:dyDescent="0.25">
      <c r="BB471">
        <v>0</v>
      </c>
      <c r="BC471">
        <v>0</v>
      </c>
      <c r="BD471">
        <v>0</v>
      </c>
      <c r="BE471">
        <v>0</v>
      </c>
      <c r="BF471">
        <v>0</v>
      </c>
    </row>
    <row r="472" spans="54:58" x14ac:dyDescent="0.25">
      <c r="BB472">
        <v>0</v>
      </c>
      <c r="BC472">
        <v>0</v>
      </c>
      <c r="BD472">
        <v>0</v>
      </c>
      <c r="BE472">
        <v>0</v>
      </c>
      <c r="BF472">
        <v>0</v>
      </c>
    </row>
    <row r="473" spans="54:58" x14ac:dyDescent="0.25">
      <c r="BB473">
        <v>0</v>
      </c>
      <c r="BC473">
        <v>0</v>
      </c>
      <c r="BD473">
        <v>0</v>
      </c>
      <c r="BE473">
        <v>0</v>
      </c>
      <c r="BF473">
        <v>0</v>
      </c>
    </row>
    <row r="474" spans="54:58" x14ac:dyDescent="0.25">
      <c r="BB474">
        <v>0</v>
      </c>
      <c r="BC474">
        <v>0</v>
      </c>
      <c r="BD474">
        <v>0</v>
      </c>
      <c r="BE474">
        <v>0</v>
      </c>
      <c r="BF474">
        <v>0</v>
      </c>
    </row>
    <row r="475" spans="54:58" x14ac:dyDescent="0.25">
      <c r="BB475">
        <v>0</v>
      </c>
      <c r="BC475">
        <v>0</v>
      </c>
      <c r="BD475">
        <v>0</v>
      </c>
      <c r="BE475">
        <v>0</v>
      </c>
      <c r="BF475">
        <v>0</v>
      </c>
    </row>
    <row r="476" spans="54:58" x14ac:dyDescent="0.25">
      <c r="BB476">
        <v>0</v>
      </c>
      <c r="BC476">
        <v>0</v>
      </c>
      <c r="BD476">
        <v>0</v>
      </c>
      <c r="BE476">
        <v>0</v>
      </c>
      <c r="BF476">
        <v>0</v>
      </c>
    </row>
    <row r="477" spans="54:58" x14ac:dyDescent="0.25">
      <c r="BB477">
        <v>0</v>
      </c>
      <c r="BC477">
        <v>0</v>
      </c>
      <c r="BD477">
        <v>0</v>
      </c>
      <c r="BE477">
        <v>0</v>
      </c>
      <c r="BF477">
        <v>0</v>
      </c>
    </row>
    <row r="478" spans="54:58" x14ac:dyDescent="0.25">
      <c r="BB478">
        <v>0</v>
      </c>
      <c r="BC478">
        <v>0</v>
      </c>
      <c r="BD478">
        <v>0</v>
      </c>
      <c r="BE478">
        <v>0</v>
      </c>
      <c r="BF478">
        <v>0</v>
      </c>
    </row>
    <row r="479" spans="54:58" x14ac:dyDescent="0.25">
      <c r="BB479">
        <v>0</v>
      </c>
      <c r="BC479">
        <v>0</v>
      </c>
      <c r="BD479">
        <v>0</v>
      </c>
      <c r="BE479">
        <v>0</v>
      </c>
      <c r="BF479">
        <v>0</v>
      </c>
    </row>
    <row r="480" spans="54:58" x14ac:dyDescent="0.25">
      <c r="BB480">
        <v>0</v>
      </c>
      <c r="BC480">
        <v>0</v>
      </c>
      <c r="BD480">
        <v>0</v>
      </c>
      <c r="BE480">
        <v>0</v>
      </c>
      <c r="BF480">
        <v>0</v>
      </c>
    </row>
    <row r="481" spans="54:58" x14ac:dyDescent="0.25">
      <c r="BB481">
        <v>0</v>
      </c>
      <c r="BC481">
        <v>0</v>
      </c>
      <c r="BD481">
        <v>0</v>
      </c>
      <c r="BE481">
        <v>0</v>
      </c>
      <c r="BF481">
        <v>0</v>
      </c>
    </row>
    <row r="482" spans="54:58" x14ac:dyDescent="0.25">
      <c r="BB482">
        <v>0</v>
      </c>
      <c r="BC482">
        <v>0</v>
      </c>
      <c r="BD482">
        <v>0</v>
      </c>
      <c r="BE482">
        <v>0</v>
      </c>
      <c r="BF482">
        <v>0</v>
      </c>
    </row>
    <row r="483" spans="54:58" x14ac:dyDescent="0.25">
      <c r="BB483">
        <v>0</v>
      </c>
      <c r="BC483">
        <v>0</v>
      </c>
      <c r="BD483">
        <v>0</v>
      </c>
      <c r="BE483">
        <v>0</v>
      </c>
      <c r="BF483">
        <v>0</v>
      </c>
    </row>
    <row r="484" spans="54:58" x14ac:dyDescent="0.25">
      <c r="BB484">
        <v>0</v>
      </c>
      <c r="BC484">
        <v>0</v>
      </c>
      <c r="BD484">
        <v>0</v>
      </c>
      <c r="BE484">
        <v>0</v>
      </c>
      <c r="BF484">
        <v>0</v>
      </c>
    </row>
    <row r="485" spans="54:58" x14ac:dyDescent="0.25">
      <c r="BB485">
        <v>0</v>
      </c>
      <c r="BC485">
        <v>0</v>
      </c>
      <c r="BD485">
        <v>0</v>
      </c>
      <c r="BE485">
        <v>0</v>
      </c>
      <c r="BF485">
        <v>0</v>
      </c>
    </row>
    <row r="486" spans="54:58" x14ac:dyDescent="0.25">
      <c r="BB486">
        <v>0</v>
      </c>
      <c r="BC486">
        <v>0</v>
      </c>
      <c r="BD486">
        <v>0</v>
      </c>
      <c r="BE486">
        <v>0</v>
      </c>
      <c r="BF486">
        <v>0</v>
      </c>
    </row>
    <row r="487" spans="54:58" x14ac:dyDescent="0.25">
      <c r="BB487">
        <v>0</v>
      </c>
      <c r="BC487">
        <v>0</v>
      </c>
      <c r="BD487">
        <v>0</v>
      </c>
      <c r="BE487">
        <v>0</v>
      </c>
      <c r="BF487">
        <v>0</v>
      </c>
    </row>
    <row r="488" spans="54:58" x14ac:dyDescent="0.25">
      <c r="BB488">
        <v>0</v>
      </c>
      <c r="BC488">
        <v>0</v>
      </c>
      <c r="BD488">
        <v>0</v>
      </c>
      <c r="BE488">
        <v>0</v>
      </c>
      <c r="BF488">
        <v>0</v>
      </c>
    </row>
    <row r="489" spans="54:58" x14ac:dyDescent="0.25">
      <c r="BB489">
        <v>0</v>
      </c>
      <c r="BC489">
        <v>0</v>
      </c>
      <c r="BD489">
        <v>0</v>
      </c>
      <c r="BE489">
        <v>0</v>
      </c>
      <c r="BF489">
        <v>0</v>
      </c>
    </row>
    <row r="490" spans="54:58" x14ac:dyDescent="0.25">
      <c r="BB490">
        <v>0</v>
      </c>
      <c r="BC490">
        <v>0</v>
      </c>
      <c r="BD490">
        <v>0</v>
      </c>
      <c r="BE490">
        <v>0</v>
      </c>
      <c r="BF490">
        <v>0</v>
      </c>
    </row>
    <row r="491" spans="54:58" x14ac:dyDescent="0.25">
      <c r="BB491">
        <v>0</v>
      </c>
      <c r="BC491">
        <v>0</v>
      </c>
      <c r="BD491">
        <v>0</v>
      </c>
      <c r="BE491">
        <v>0</v>
      </c>
      <c r="BF491">
        <v>0</v>
      </c>
    </row>
    <row r="492" spans="54:58" x14ac:dyDescent="0.25">
      <c r="BB492">
        <v>0</v>
      </c>
      <c r="BC492">
        <v>0</v>
      </c>
      <c r="BD492">
        <v>0</v>
      </c>
      <c r="BE492">
        <v>0</v>
      </c>
      <c r="BF492">
        <v>0</v>
      </c>
    </row>
    <row r="493" spans="54:58" x14ac:dyDescent="0.25">
      <c r="BB493">
        <v>0</v>
      </c>
      <c r="BC493">
        <v>0</v>
      </c>
      <c r="BD493">
        <v>0</v>
      </c>
      <c r="BE493">
        <v>0</v>
      </c>
      <c r="BF493">
        <v>0</v>
      </c>
    </row>
    <row r="494" spans="54:58" x14ac:dyDescent="0.25">
      <c r="BB494">
        <v>0</v>
      </c>
      <c r="BC494">
        <v>0</v>
      </c>
      <c r="BD494">
        <v>0</v>
      </c>
      <c r="BE494">
        <v>0</v>
      </c>
      <c r="BF494">
        <v>0</v>
      </c>
    </row>
    <row r="495" spans="54:58" x14ac:dyDescent="0.25">
      <c r="BB495">
        <v>0</v>
      </c>
      <c r="BC495">
        <v>0</v>
      </c>
      <c r="BD495">
        <v>0</v>
      </c>
      <c r="BE495">
        <v>0</v>
      </c>
      <c r="BF495">
        <v>0</v>
      </c>
    </row>
    <row r="496" spans="54:58" x14ac:dyDescent="0.25">
      <c r="BB496">
        <v>0</v>
      </c>
      <c r="BC496">
        <v>0</v>
      </c>
      <c r="BD496">
        <v>0</v>
      </c>
      <c r="BE496">
        <v>0</v>
      </c>
      <c r="BF496">
        <v>0</v>
      </c>
    </row>
    <row r="497" spans="54:58" x14ac:dyDescent="0.25">
      <c r="BB497">
        <v>0</v>
      </c>
      <c r="BC497">
        <v>0</v>
      </c>
      <c r="BD497">
        <v>0</v>
      </c>
      <c r="BE497">
        <v>0</v>
      </c>
      <c r="BF497">
        <v>0</v>
      </c>
    </row>
    <row r="498" spans="54:58" x14ac:dyDescent="0.25">
      <c r="BB498">
        <v>0</v>
      </c>
      <c r="BC498">
        <v>0</v>
      </c>
      <c r="BD498">
        <v>0</v>
      </c>
      <c r="BE498">
        <v>0</v>
      </c>
      <c r="BF498">
        <v>0</v>
      </c>
    </row>
    <row r="499" spans="54:58" x14ac:dyDescent="0.25">
      <c r="BB499">
        <v>0</v>
      </c>
      <c r="BC499">
        <v>0</v>
      </c>
      <c r="BD499">
        <v>0</v>
      </c>
      <c r="BE499">
        <v>0</v>
      </c>
      <c r="BF499">
        <v>0</v>
      </c>
    </row>
    <row r="500" spans="54:58" x14ac:dyDescent="0.25">
      <c r="BB500">
        <v>0</v>
      </c>
      <c r="BC500">
        <v>0</v>
      </c>
      <c r="BD500">
        <v>0</v>
      </c>
      <c r="BE500">
        <v>0</v>
      </c>
      <c r="BF500">
        <v>0</v>
      </c>
    </row>
    <row r="501" spans="54:58" x14ac:dyDescent="0.25">
      <c r="BB501">
        <v>0</v>
      </c>
      <c r="BC501">
        <v>0</v>
      </c>
      <c r="BD501">
        <v>0</v>
      </c>
      <c r="BE501">
        <v>0</v>
      </c>
      <c r="BF501">
        <v>0</v>
      </c>
    </row>
    <row r="502" spans="54:58" x14ac:dyDescent="0.25">
      <c r="BB502">
        <v>0</v>
      </c>
      <c r="BC502">
        <v>0</v>
      </c>
      <c r="BD502">
        <v>0</v>
      </c>
      <c r="BE502">
        <v>0</v>
      </c>
      <c r="BF502">
        <v>0</v>
      </c>
    </row>
    <row r="503" spans="54:58" x14ac:dyDescent="0.25">
      <c r="BB503">
        <v>0</v>
      </c>
      <c r="BC503">
        <v>0</v>
      </c>
      <c r="BD503">
        <v>0</v>
      </c>
      <c r="BE503">
        <v>0</v>
      </c>
      <c r="BF503">
        <v>0</v>
      </c>
    </row>
    <row r="504" spans="54:58" x14ac:dyDescent="0.25">
      <c r="BB504">
        <v>0</v>
      </c>
      <c r="BC504">
        <v>0</v>
      </c>
      <c r="BD504">
        <v>0</v>
      </c>
      <c r="BE504">
        <v>0</v>
      </c>
      <c r="BF504">
        <v>0</v>
      </c>
    </row>
    <row r="505" spans="54:58" x14ac:dyDescent="0.25">
      <c r="BB505">
        <v>0</v>
      </c>
      <c r="BC505">
        <v>0</v>
      </c>
      <c r="BD505">
        <v>0</v>
      </c>
      <c r="BE505">
        <v>0</v>
      </c>
      <c r="BF505">
        <v>0</v>
      </c>
    </row>
    <row r="506" spans="54:58" x14ac:dyDescent="0.25">
      <c r="BB506">
        <v>0</v>
      </c>
      <c r="BC506">
        <v>0</v>
      </c>
      <c r="BD506">
        <v>0</v>
      </c>
      <c r="BE506">
        <v>0</v>
      </c>
      <c r="BF506">
        <v>0</v>
      </c>
    </row>
    <row r="507" spans="54:58" x14ac:dyDescent="0.25">
      <c r="BB507">
        <v>0</v>
      </c>
      <c r="BC507">
        <v>0</v>
      </c>
      <c r="BD507">
        <v>0</v>
      </c>
      <c r="BE507">
        <v>0</v>
      </c>
      <c r="BF507">
        <v>0</v>
      </c>
    </row>
    <row r="508" spans="54:58" x14ac:dyDescent="0.25">
      <c r="BB508">
        <v>0</v>
      </c>
      <c r="BC508">
        <v>0</v>
      </c>
      <c r="BD508">
        <v>0</v>
      </c>
      <c r="BE508">
        <v>0</v>
      </c>
      <c r="BF508">
        <v>0</v>
      </c>
    </row>
    <row r="509" spans="54:58" x14ac:dyDescent="0.25">
      <c r="BB509">
        <v>0</v>
      </c>
      <c r="BC509">
        <v>0</v>
      </c>
      <c r="BD509">
        <v>0</v>
      </c>
      <c r="BE509">
        <v>0</v>
      </c>
      <c r="BF509">
        <v>0</v>
      </c>
    </row>
    <row r="510" spans="54:58" x14ac:dyDescent="0.25">
      <c r="BB510">
        <v>0</v>
      </c>
      <c r="BC510">
        <v>0</v>
      </c>
      <c r="BD510">
        <v>0</v>
      </c>
      <c r="BE510">
        <v>0</v>
      </c>
      <c r="BF510">
        <v>0</v>
      </c>
    </row>
    <row r="511" spans="54:58" x14ac:dyDescent="0.25">
      <c r="BB511">
        <v>0</v>
      </c>
      <c r="BC511">
        <v>0</v>
      </c>
      <c r="BD511">
        <v>0</v>
      </c>
      <c r="BE511">
        <v>0</v>
      </c>
      <c r="BF511">
        <v>0</v>
      </c>
    </row>
    <row r="512" spans="54:58" x14ac:dyDescent="0.25">
      <c r="BB512">
        <v>0</v>
      </c>
      <c r="BC512">
        <v>0</v>
      </c>
      <c r="BD512">
        <v>0</v>
      </c>
      <c r="BE512">
        <v>0</v>
      </c>
      <c r="BF512">
        <v>0</v>
      </c>
    </row>
    <row r="513" spans="54:58" x14ac:dyDescent="0.25">
      <c r="BB513">
        <v>0</v>
      </c>
      <c r="BC513">
        <v>0</v>
      </c>
      <c r="BD513">
        <v>0</v>
      </c>
      <c r="BE513">
        <v>0</v>
      </c>
      <c r="BF513">
        <v>0</v>
      </c>
    </row>
    <row r="514" spans="54:58" x14ac:dyDescent="0.25">
      <c r="BB514">
        <v>0</v>
      </c>
      <c r="BC514">
        <v>0</v>
      </c>
      <c r="BD514">
        <v>0</v>
      </c>
      <c r="BE514">
        <v>0</v>
      </c>
      <c r="BF514">
        <v>0</v>
      </c>
    </row>
    <row r="515" spans="54:58" x14ac:dyDescent="0.25">
      <c r="BB515">
        <v>0</v>
      </c>
      <c r="BC515">
        <v>0</v>
      </c>
      <c r="BD515">
        <v>0</v>
      </c>
      <c r="BE515">
        <v>0</v>
      </c>
      <c r="BF515">
        <v>0</v>
      </c>
    </row>
    <row r="516" spans="54:58" x14ac:dyDescent="0.25">
      <c r="BB516">
        <v>0</v>
      </c>
      <c r="BC516">
        <v>0</v>
      </c>
      <c r="BD516">
        <v>0</v>
      </c>
      <c r="BE516">
        <v>0</v>
      </c>
      <c r="BF516">
        <v>0</v>
      </c>
    </row>
    <row r="517" spans="54:58" x14ac:dyDescent="0.25">
      <c r="BB517">
        <v>0</v>
      </c>
      <c r="BC517">
        <v>0</v>
      </c>
      <c r="BD517">
        <v>0</v>
      </c>
      <c r="BE517">
        <v>0</v>
      </c>
      <c r="BF517">
        <v>0</v>
      </c>
    </row>
    <row r="518" spans="54:58" x14ac:dyDescent="0.25">
      <c r="BB518">
        <v>0</v>
      </c>
      <c r="BC518">
        <v>0</v>
      </c>
      <c r="BD518">
        <v>0</v>
      </c>
      <c r="BE518">
        <v>0</v>
      </c>
      <c r="BF518">
        <v>0</v>
      </c>
    </row>
    <row r="519" spans="54:58" x14ac:dyDescent="0.25">
      <c r="BB519">
        <v>0</v>
      </c>
      <c r="BC519">
        <v>0</v>
      </c>
      <c r="BD519">
        <v>0</v>
      </c>
      <c r="BE519">
        <v>0</v>
      </c>
      <c r="BF519">
        <v>0</v>
      </c>
    </row>
    <row r="520" spans="54:58" x14ac:dyDescent="0.25">
      <c r="BB520">
        <v>0</v>
      </c>
      <c r="BC520">
        <v>0</v>
      </c>
      <c r="BD520">
        <v>0</v>
      </c>
      <c r="BE520">
        <v>0</v>
      </c>
      <c r="BF520">
        <v>0</v>
      </c>
    </row>
    <row r="521" spans="54:58" x14ac:dyDescent="0.25">
      <c r="BB521">
        <v>0</v>
      </c>
      <c r="BC521">
        <v>0</v>
      </c>
      <c r="BD521">
        <v>0</v>
      </c>
      <c r="BE521">
        <v>0</v>
      </c>
      <c r="BF521">
        <v>0</v>
      </c>
    </row>
    <row r="522" spans="54:58" x14ac:dyDescent="0.25">
      <c r="BB522">
        <v>0</v>
      </c>
      <c r="BC522">
        <v>0</v>
      </c>
      <c r="BD522">
        <v>0</v>
      </c>
      <c r="BE522">
        <v>0</v>
      </c>
      <c r="BF522">
        <v>0</v>
      </c>
    </row>
    <row r="523" spans="54:58" x14ac:dyDescent="0.25">
      <c r="BB523">
        <v>0</v>
      </c>
      <c r="BC523">
        <v>0</v>
      </c>
      <c r="BD523">
        <v>0</v>
      </c>
      <c r="BE523">
        <v>0</v>
      </c>
      <c r="BF523">
        <v>0</v>
      </c>
    </row>
    <row r="524" spans="54:58" x14ac:dyDescent="0.25">
      <c r="BB524">
        <v>0</v>
      </c>
      <c r="BC524">
        <v>0</v>
      </c>
      <c r="BD524">
        <v>0</v>
      </c>
      <c r="BE524">
        <v>0</v>
      </c>
      <c r="BF524">
        <v>0</v>
      </c>
    </row>
    <row r="525" spans="54:58" x14ac:dyDescent="0.25">
      <c r="BB525">
        <v>0</v>
      </c>
      <c r="BC525">
        <v>0</v>
      </c>
      <c r="BD525">
        <v>0</v>
      </c>
      <c r="BE525">
        <v>0</v>
      </c>
      <c r="BF525">
        <v>0</v>
      </c>
    </row>
    <row r="526" spans="54:58" x14ac:dyDescent="0.25">
      <c r="BB526">
        <v>0</v>
      </c>
      <c r="BC526">
        <v>0</v>
      </c>
      <c r="BD526">
        <v>0</v>
      </c>
      <c r="BE526">
        <v>0</v>
      </c>
      <c r="BF526">
        <v>0</v>
      </c>
    </row>
    <row r="527" spans="54:58" x14ac:dyDescent="0.25">
      <c r="BB527">
        <v>0</v>
      </c>
      <c r="BC527">
        <v>0</v>
      </c>
      <c r="BD527">
        <v>0</v>
      </c>
      <c r="BE527">
        <v>0</v>
      </c>
      <c r="BF527">
        <v>0</v>
      </c>
    </row>
    <row r="528" spans="54:58" x14ac:dyDescent="0.25">
      <c r="BB528">
        <v>0</v>
      </c>
      <c r="BC528">
        <v>0</v>
      </c>
      <c r="BD528">
        <v>0</v>
      </c>
      <c r="BE528">
        <v>0</v>
      </c>
      <c r="BF528">
        <v>0</v>
      </c>
    </row>
    <row r="529" spans="54:58" x14ac:dyDescent="0.25">
      <c r="BB529">
        <v>0</v>
      </c>
      <c r="BC529">
        <v>0</v>
      </c>
      <c r="BD529">
        <v>0</v>
      </c>
      <c r="BE529">
        <v>0</v>
      </c>
      <c r="BF529">
        <v>0</v>
      </c>
    </row>
    <row r="530" spans="54:58" x14ac:dyDescent="0.25">
      <c r="BB530">
        <v>0</v>
      </c>
      <c r="BC530">
        <v>0</v>
      </c>
      <c r="BD530">
        <v>0</v>
      </c>
      <c r="BE530">
        <v>0</v>
      </c>
      <c r="BF530">
        <v>0</v>
      </c>
    </row>
    <row r="531" spans="54:58" x14ac:dyDescent="0.25">
      <c r="BB531">
        <v>0</v>
      </c>
      <c r="BC531">
        <v>0</v>
      </c>
      <c r="BD531">
        <v>0</v>
      </c>
      <c r="BE531">
        <v>0</v>
      </c>
      <c r="BF531">
        <v>0</v>
      </c>
    </row>
    <row r="532" spans="54:58" x14ac:dyDescent="0.25">
      <c r="BB532">
        <v>0</v>
      </c>
      <c r="BC532">
        <v>0</v>
      </c>
      <c r="BD532">
        <v>0</v>
      </c>
      <c r="BE532">
        <v>0</v>
      </c>
      <c r="BF532">
        <v>0</v>
      </c>
    </row>
    <row r="533" spans="54:58" x14ac:dyDescent="0.25">
      <c r="BB533">
        <v>0</v>
      </c>
      <c r="BC533">
        <v>0</v>
      </c>
      <c r="BD533">
        <v>0</v>
      </c>
      <c r="BE533">
        <v>0</v>
      </c>
      <c r="BF533">
        <v>0</v>
      </c>
    </row>
    <row r="534" spans="54:58" x14ac:dyDescent="0.25">
      <c r="BB534">
        <v>0</v>
      </c>
      <c r="BC534">
        <v>0</v>
      </c>
      <c r="BD534">
        <v>0</v>
      </c>
      <c r="BE534">
        <v>0</v>
      </c>
      <c r="BF534">
        <v>0</v>
      </c>
    </row>
    <row r="535" spans="54:58" x14ac:dyDescent="0.25">
      <c r="BB535">
        <v>0</v>
      </c>
      <c r="BC535">
        <v>0</v>
      </c>
      <c r="BD535">
        <v>0</v>
      </c>
      <c r="BE535">
        <v>0</v>
      </c>
      <c r="BF535">
        <v>0</v>
      </c>
    </row>
    <row r="536" spans="54:58" x14ac:dyDescent="0.25">
      <c r="BB536">
        <v>0</v>
      </c>
      <c r="BC536">
        <v>0</v>
      </c>
      <c r="BD536">
        <v>0</v>
      </c>
      <c r="BE536">
        <v>0</v>
      </c>
      <c r="BF536">
        <v>0</v>
      </c>
    </row>
    <row r="537" spans="54:58" x14ac:dyDescent="0.25">
      <c r="BB537">
        <v>0</v>
      </c>
      <c r="BC537">
        <v>0</v>
      </c>
      <c r="BD537">
        <v>0</v>
      </c>
      <c r="BE537">
        <v>0</v>
      </c>
      <c r="BF537">
        <v>0</v>
      </c>
    </row>
    <row r="538" spans="54:58" x14ac:dyDescent="0.25">
      <c r="BB538">
        <v>0</v>
      </c>
      <c r="BC538">
        <v>0</v>
      </c>
      <c r="BD538">
        <v>0</v>
      </c>
      <c r="BE538">
        <v>0</v>
      </c>
      <c r="BF538">
        <v>0</v>
      </c>
    </row>
    <row r="539" spans="54:58" x14ac:dyDescent="0.25">
      <c r="BB539">
        <v>0</v>
      </c>
      <c r="BC539">
        <v>0</v>
      </c>
      <c r="BD539">
        <v>0</v>
      </c>
      <c r="BE539">
        <v>0</v>
      </c>
      <c r="BF539">
        <v>0</v>
      </c>
    </row>
    <row r="540" spans="54:58" x14ac:dyDescent="0.25">
      <c r="BB540">
        <v>0</v>
      </c>
      <c r="BC540">
        <v>0</v>
      </c>
      <c r="BD540">
        <v>0</v>
      </c>
      <c r="BE540">
        <v>0</v>
      </c>
      <c r="BF540">
        <v>0</v>
      </c>
    </row>
    <row r="541" spans="54:58" x14ac:dyDescent="0.25">
      <c r="BB541">
        <v>0</v>
      </c>
      <c r="BC541">
        <v>0</v>
      </c>
      <c r="BD541">
        <v>0</v>
      </c>
      <c r="BE541">
        <v>0</v>
      </c>
      <c r="BF541">
        <v>0</v>
      </c>
    </row>
    <row r="542" spans="54:58" x14ac:dyDescent="0.25">
      <c r="BB542">
        <v>0</v>
      </c>
      <c r="BC542">
        <v>0</v>
      </c>
      <c r="BD542">
        <v>0</v>
      </c>
      <c r="BE542">
        <v>0</v>
      </c>
      <c r="BF542">
        <v>0</v>
      </c>
    </row>
    <row r="543" spans="54:58" x14ac:dyDescent="0.25">
      <c r="BB543">
        <v>0</v>
      </c>
      <c r="BC543">
        <v>0</v>
      </c>
      <c r="BD543">
        <v>0</v>
      </c>
      <c r="BE543">
        <v>0</v>
      </c>
      <c r="BF543">
        <v>0</v>
      </c>
    </row>
    <row r="544" spans="54:58" x14ac:dyDescent="0.25">
      <c r="BB544">
        <v>0</v>
      </c>
      <c r="BC544">
        <v>0</v>
      </c>
      <c r="BD544">
        <v>0</v>
      </c>
      <c r="BE544">
        <v>0</v>
      </c>
      <c r="BF544">
        <v>0</v>
      </c>
    </row>
    <row r="545" spans="54:58" x14ac:dyDescent="0.25">
      <c r="BB545">
        <v>0</v>
      </c>
      <c r="BC545">
        <v>0</v>
      </c>
      <c r="BD545">
        <v>0</v>
      </c>
      <c r="BE545">
        <v>0</v>
      </c>
      <c r="BF545">
        <v>0</v>
      </c>
    </row>
    <row r="546" spans="54:58" x14ac:dyDescent="0.25">
      <c r="BB546">
        <v>0</v>
      </c>
      <c r="BC546">
        <v>0</v>
      </c>
      <c r="BD546">
        <v>0</v>
      </c>
      <c r="BE546">
        <v>0</v>
      </c>
      <c r="BF546">
        <v>0</v>
      </c>
    </row>
    <row r="547" spans="54:58" x14ac:dyDescent="0.25">
      <c r="BB547">
        <v>0</v>
      </c>
      <c r="BC547">
        <v>0</v>
      </c>
      <c r="BD547">
        <v>0</v>
      </c>
      <c r="BE547">
        <v>0</v>
      </c>
      <c r="BF547">
        <v>0</v>
      </c>
    </row>
    <row r="548" spans="54:58" x14ac:dyDescent="0.25">
      <c r="BB548">
        <v>0</v>
      </c>
      <c r="BC548">
        <v>0</v>
      </c>
      <c r="BD548">
        <v>0</v>
      </c>
      <c r="BE548">
        <v>0</v>
      </c>
      <c r="BF548">
        <v>0</v>
      </c>
    </row>
    <row r="549" spans="54:58" x14ac:dyDescent="0.25">
      <c r="BB549">
        <v>0</v>
      </c>
      <c r="BC549">
        <v>0</v>
      </c>
      <c r="BD549">
        <v>0</v>
      </c>
      <c r="BE549">
        <v>0</v>
      </c>
      <c r="BF549">
        <v>0</v>
      </c>
    </row>
    <row r="550" spans="54:58" x14ac:dyDescent="0.25">
      <c r="BB550">
        <v>0</v>
      </c>
      <c r="BC550">
        <v>0</v>
      </c>
      <c r="BD550">
        <v>0</v>
      </c>
      <c r="BE550">
        <v>0</v>
      </c>
      <c r="BF550">
        <v>0</v>
      </c>
    </row>
    <row r="551" spans="54:58" x14ac:dyDescent="0.25">
      <c r="BB551">
        <v>0</v>
      </c>
      <c r="BC551">
        <v>0</v>
      </c>
      <c r="BD551">
        <v>0</v>
      </c>
      <c r="BE551">
        <v>0</v>
      </c>
      <c r="BF551">
        <v>0</v>
      </c>
    </row>
    <row r="552" spans="54:58" x14ac:dyDescent="0.25">
      <c r="BB552">
        <v>0</v>
      </c>
      <c r="BC552">
        <v>0</v>
      </c>
      <c r="BD552">
        <v>0</v>
      </c>
      <c r="BE552">
        <v>0</v>
      </c>
      <c r="BF552">
        <v>0</v>
      </c>
    </row>
    <row r="553" spans="54:58" x14ac:dyDescent="0.25">
      <c r="BB553">
        <v>0</v>
      </c>
      <c r="BC553">
        <v>0</v>
      </c>
      <c r="BD553">
        <v>0</v>
      </c>
      <c r="BE553">
        <v>0</v>
      </c>
      <c r="BF553">
        <v>0</v>
      </c>
    </row>
    <row r="554" spans="54:58" x14ac:dyDescent="0.25">
      <c r="BB554">
        <v>0</v>
      </c>
      <c r="BC554">
        <v>0</v>
      </c>
      <c r="BD554">
        <v>0</v>
      </c>
      <c r="BE554">
        <v>0</v>
      </c>
      <c r="BF554">
        <v>0</v>
      </c>
    </row>
    <row r="555" spans="54:58" x14ac:dyDescent="0.25">
      <c r="BB555">
        <v>0</v>
      </c>
      <c r="BC555">
        <v>0</v>
      </c>
      <c r="BD555">
        <v>0</v>
      </c>
      <c r="BE555">
        <v>0</v>
      </c>
      <c r="BF555">
        <v>0</v>
      </c>
    </row>
    <row r="556" spans="54:58" x14ac:dyDescent="0.25">
      <c r="BB556">
        <v>0</v>
      </c>
      <c r="BC556">
        <v>0</v>
      </c>
      <c r="BD556">
        <v>0</v>
      </c>
      <c r="BE556">
        <v>0</v>
      </c>
      <c r="BF556">
        <v>0</v>
      </c>
    </row>
    <row r="557" spans="54:58" x14ac:dyDescent="0.25">
      <c r="BB557">
        <v>0</v>
      </c>
      <c r="BC557">
        <v>0</v>
      </c>
      <c r="BD557">
        <v>0</v>
      </c>
      <c r="BE557">
        <v>0</v>
      </c>
      <c r="BF557">
        <v>0</v>
      </c>
    </row>
    <row r="558" spans="54:58" x14ac:dyDescent="0.25">
      <c r="BB558">
        <v>0</v>
      </c>
      <c r="BC558">
        <v>0</v>
      </c>
      <c r="BD558">
        <v>0</v>
      </c>
      <c r="BE558">
        <v>0</v>
      </c>
      <c r="BF558">
        <v>0</v>
      </c>
    </row>
    <row r="559" spans="54:58" x14ac:dyDescent="0.25">
      <c r="BB559">
        <v>0</v>
      </c>
      <c r="BC559">
        <v>0</v>
      </c>
      <c r="BD559">
        <v>0</v>
      </c>
      <c r="BE559">
        <v>0</v>
      </c>
      <c r="BF559">
        <v>0</v>
      </c>
    </row>
    <row r="560" spans="54:58" x14ac:dyDescent="0.25">
      <c r="BB560">
        <v>0</v>
      </c>
      <c r="BC560">
        <v>0</v>
      </c>
      <c r="BD560">
        <v>0</v>
      </c>
      <c r="BE560">
        <v>0</v>
      </c>
      <c r="BF560">
        <v>0</v>
      </c>
    </row>
    <row r="561" spans="54:58" x14ac:dyDescent="0.25">
      <c r="BB561">
        <v>0</v>
      </c>
      <c r="BC561">
        <v>0</v>
      </c>
      <c r="BD561">
        <v>0</v>
      </c>
      <c r="BE561">
        <v>0</v>
      </c>
      <c r="BF561">
        <v>0</v>
      </c>
    </row>
    <row r="562" spans="54:58" x14ac:dyDescent="0.25">
      <c r="BB562">
        <v>0</v>
      </c>
      <c r="BC562">
        <v>0</v>
      </c>
      <c r="BD562">
        <v>0</v>
      </c>
      <c r="BE562">
        <v>0</v>
      </c>
      <c r="BF562">
        <v>0</v>
      </c>
    </row>
    <row r="563" spans="54:58" x14ac:dyDescent="0.25">
      <c r="BB563">
        <v>0</v>
      </c>
      <c r="BC563">
        <v>0</v>
      </c>
      <c r="BD563">
        <v>0</v>
      </c>
      <c r="BE563">
        <v>0</v>
      </c>
      <c r="BF563">
        <v>0</v>
      </c>
    </row>
    <row r="564" spans="54:58" x14ac:dyDescent="0.25">
      <c r="BB564">
        <v>0</v>
      </c>
      <c r="BC564">
        <v>0</v>
      </c>
      <c r="BD564">
        <v>0</v>
      </c>
      <c r="BE564">
        <v>0</v>
      </c>
      <c r="BF564">
        <v>0</v>
      </c>
    </row>
    <row r="565" spans="54:58" x14ac:dyDescent="0.25">
      <c r="BB565">
        <v>0</v>
      </c>
      <c r="BC565">
        <v>0</v>
      </c>
      <c r="BD565">
        <v>0</v>
      </c>
      <c r="BE565">
        <v>0</v>
      </c>
      <c r="BF565">
        <v>0</v>
      </c>
    </row>
    <row r="566" spans="54:58" x14ac:dyDescent="0.25">
      <c r="BB566">
        <v>0</v>
      </c>
      <c r="BC566">
        <v>0</v>
      </c>
      <c r="BD566">
        <v>0</v>
      </c>
      <c r="BE566">
        <v>0</v>
      </c>
      <c r="BF566">
        <v>0</v>
      </c>
    </row>
    <row r="567" spans="54:58" x14ac:dyDescent="0.25">
      <c r="BB567">
        <v>0</v>
      </c>
      <c r="BC567">
        <v>0</v>
      </c>
      <c r="BD567">
        <v>0</v>
      </c>
      <c r="BE567">
        <v>0</v>
      </c>
      <c r="BF567">
        <v>0</v>
      </c>
    </row>
    <row r="568" spans="54:58" x14ac:dyDescent="0.25">
      <c r="BB568">
        <v>0</v>
      </c>
      <c r="BC568">
        <v>0</v>
      </c>
      <c r="BD568">
        <v>0</v>
      </c>
      <c r="BE568">
        <v>0</v>
      </c>
      <c r="BF568">
        <v>0</v>
      </c>
    </row>
    <row r="569" spans="54:58" x14ac:dyDescent="0.25">
      <c r="BB569">
        <v>0</v>
      </c>
      <c r="BC569">
        <v>0</v>
      </c>
      <c r="BD569">
        <v>0</v>
      </c>
      <c r="BE569">
        <v>0</v>
      </c>
      <c r="BF569">
        <v>0</v>
      </c>
    </row>
    <row r="570" spans="54:58" x14ac:dyDescent="0.25">
      <c r="BB570">
        <v>0</v>
      </c>
      <c r="BC570">
        <v>0</v>
      </c>
      <c r="BD570">
        <v>0</v>
      </c>
      <c r="BE570">
        <v>0</v>
      </c>
      <c r="BF570">
        <v>0</v>
      </c>
    </row>
    <row r="571" spans="54:58" x14ac:dyDescent="0.25">
      <c r="BB571">
        <v>0</v>
      </c>
      <c r="BC571">
        <v>0</v>
      </c>
      <c r="BD571">
        <v>0</v>
      </c>
      <c r="BE571">
        <v>0</v>
      </c>
      <c r="BF571">
        <v>0</v>
      </c>
    </row>
    <row r="572" spans="54:58" x14ac:dyDescent="0.25">
      <c r="BB572">
        <v>0</v>
      </c>
      <c r="BC572">
        <v>0</v>
      </c>
      <c r="BD572">
        <v>0</v>
      </c>
      <c r="BE572">
        <v>0</v>
      </c>
      <c r="BF572">
        <v>0</v>
      </c>
    </row>
    <row r="573" spans="54:58" x14ac:dyDescent="0.25">
      <c r="BB573">
        <v>0</v>
      </c>
      <c r="BC573">
        <v>0</v>
      </c>
      <c r="BD573">
        <v>0</v>
      </c>
      <c r="BE573">
        <v>0</v>
      </c>
      <c r="BF573">
        <v>0</v>
      </c>
    </row>
    <row r="574" spans="54:58" x14ac:dyDescent="0.25">
      <c r="BB574">
        <v>0</v>
      </c>
      <c r="BC574">
        <v>0</v>
      </c>
      <c r="BD574">
        <v>0</v>
      </c>
      <c r="BE574">
        <v>0</v>
      </c>
      <c r="BF574">
        <v>0</v>
      </c>
    </row>
    <row r="575" spans="54:58" x14ac:dyDescent="0.25">
      <c r="BB575">
        <v>0</v>
      </c>
      <c r="BC575">
        <v>0</v>
      </c>
      <c r="BD575">
        <v>0</v>
      </c>
      <c r="BE575">
        <v>0</v>
      </c>
      <c r="BF575">
        <v>0</v>
      </c>
    </row>
    <row r="576" spans="54:58" x14ac:dyDescent="0.25">
      <c r="BB576">
        <v>0</v>
      </c>
      <c r="BC576">
        <v>0</v>
      </c>
      <c r="BD576">
        <v>0</v>
      </c>
      <c r="BE576">
        <v>0</v>
      </c>
      <c r="BF576">
        <v>0</v>
      </c>
    </row>
    <row r="577" spans="54:58" x14ac:dyDescent="0.25">
      <c r="BB577">
        <v>0</v>
      </c>
      <c r="BC577">
        <v>0</v>
      </c>
      <c r="BD577">
        <v>0</v>
      </c>
      <c r="BE577">
        <v>0</v>
      </c>
      <c r="BF577">
        <v>0</v>
      </c>
    </row>
    <row r="578" spans="54:58" x14ac:dyDescent="0.25">
      <c r="BB578">
        <v>0</v>
      </c>
      <c r="BC578">
        <v>0</v>
      </c>
      <c r="BD578">
        <v>0</v>
      </c>
      <c r="BE578">
        <v>0</v>
      </c>
      <c r="BF578">
        <v>0</v>
      </c>
    </row>
    <row r="579" spans="54:58" x14ac:dyDescent="0.25">
      <c r="BB579">
        <v>0</v>
      </c>
      <c r="BC579">
        <v>0</v>
      </c>
      <c r="BD579">
        <v>0</v>
      </c>
      <c r="BE579">
        <v>0</v>
      </c>
      <c r="BF579">
        <v>0</v>
      </c>
    </row>
    <row r="580" spans="54:58" x14ac:dyDescent="0.25">
      <c r="BB580">
        <v>0</v>
      </c>
      <c r="BC580">
        <v>0</v>
      </c>
      <c r="BD580">
        <v>0</v>
      </c>
      <c r="BE580">
        <v>0</v>
      </c>
      <c r="BF580">
        <v>0</v>
      </c>
    </row>
    <row r="581" spans="54:58" x14ac:dyDescent="0.25">
      <c r="BB581">
        <v>0</v>
      </c>
      <c r="BC581">
        <v>0</v>
      </c>
      <c r="BD581">
        <v>0</v>
      </c>
      <c r="BE581">
        <v>0</v>
      </c>
      <c r="BF581">
        <v>0</v>
      </c>
    </row>
    <row r="582" spans="54:58" x14ac:dyDescent="0.25">
      <c r="BB582">
        <v>0</v>
      </c>
      <c r="BC582">
        <v>0</v>
      </c>
      <c r="BD582">
        <v>0</v>
      </c>
      <c r="BE582">
        <v>0</v>
      </c>
      <c r="BF582">
        <v>0</v>
      </c>
    </row>
    <row r="583" spans="54:58" x14ac:dyDescent="0.25">
      <c r="BB583">
        <v>0</v>
      </c>
      <c r="BC583">
        <v>0</v>
      </c>
      <c r="BD583">
        <v>0</v>
      </c>
      <c r="BE583">
        <v>0</v>
      </c>
      <c r="BF583">
        <v>0</v>
      </c>
    </row>
    <row r="584" spans="54:58" x14ac:dyDescent="0.25">
      <c r="BB584">
        <v>0</v>
      </c>
      <c r="BC584">
        <v>0</v>
      </c>
      <c r="BD584">
        <v>0</v>
      </c>
      <c r="BE584">
        <v>0</v>
      </c>
      <c r="BF584">
        <v>0</v>
      </c>
    </row>
    <row r="585" spans="54:58" x14ac:dyDescent="0.25">
      <c r="BB585">
        <v>0</v>
      </c>
      <c r="BC585">
        <v>0</v>
      </c>
      <c r="BD585">
        <v>0</v>
      </c>
      <c r="BE585">
        <v>0</v>
      </c>
      <c r="BF585">
        <v>0</v>
      </c>
    </row>
    <row r="586" spans="54:58" x14ac:dyDescent="0.25">
      <c r="BB586">
        <v>0</v>
      </c>
      <c r="BC586">
        <v>0</v>
      </c>
      <c r="BD586">
        <v>0</v>
      </c>
      <c r="BE586">
        <v>0</v>
      </c>
      <c r="BF586">
        <v>0</v>
      </c>
    </row>
    <row r="587" spans="54:58" x14ac:dyDescent="0.25">
      <c r="BB587">
        <v>0</v>
      </c>
      <c r="BC587">
        <v>0</v>
      </c>
      <c r="BD587">
        <v>0</v>
      </c>
      <c r="BE587">
        <v>0</v>
      </c>
      <c r="BF587">
        <v>0</v>
      </c>
    </row>
    <row r="588" spans="54:58" x14ac:dyDescent="0.25">
      <c r="BB588">
        <v>0</v>
      </c>
      <c r="BC588">
        <v>0</v>
      </c>
      <c r="BD588">
        <v>0</v>
      </c>
      <c r="BE588">
        <v>0</v>
      </c>
      <c r="BF588">
        <v>0</v>
      </c>
    </row>
    <row r="589" spans="54:58" x14ac:dyDescent="0.25">
      <c r="BB589">
        <v>0</v>
      </c>
      <c r="BC589">
        <v>0</v>
      </c>
      <c r="BD589">
        <v>0</v>
      </c>
      <c r="BE589">
        <v>0</v>
      </c>
      <c r="BF589">
        <v>0</v>
      </c>
    </row>
    <row r="590" spans="54:58" x14ac:dyDescent="0.25">
      <c r="BB590">
        <v>0</v>
      </c>
      <c r="BC590">
        <v>0</v>
      </c>
      <c r="BD590">
        <v>0</v>
      </c>
      <c r="BE590">
        <v>0</v>
      </c>
      <c r="BF590">
        <v>0</v>
      </c>
    </row>
    <row r="591" spans="54:58" x14ac:dyDescent="0.25">
      <c r="BB591">
        <v>0</v>
      </c>
      <c r="BC591">
        <v>0</v>
      </c>
      <c r="BD591">
        <v>0</v>
      </c>
      <c r="BE591">
        <v>0</v>
      </c>
      <c r="BF591">
        <v>0</v>
      </c>
    </row>
    <row r="592" spans="54:58" x14ac:dyDescent="0.25">
      <c r="BB592">
        <v>0</v>
      </c>
      <c r="BC592">
        <v>0</v>
      </c>
      <c r="BD592">
        <v>0</v>
      </c>
      <c r="BE592">
        <v>0</v>
      </c>
      <c r="BF592">
        <v>0</v>
      </c>
    </row>
    <row r="593" spans="54:58" x14ac:dyDescent="0.25">
      <c r="BB593">
        <v>0</v>
      </c>
      <c r="BC593">
        <v>0</v>
      </c>
      <c r="BD593">
        <v>0</v>
      </c>
      <c r="BE593">
        <v>0</v>
      </c>
      <c r="BF593">
        <v>0</v>
      </c>
    </row>
    <row r="594" spans="54:58" x14ac:dyDescent="0.25">
      <c r="BB594">
        <v>0</v>
      </c>
      <c r="BC594">
        <v>0</v>
      </c>
      <c r="BD594">
        <v>0</v>
      </c>
      <c r="BE594">
        <v>0</v>
      </c>
      <c r="BF594">
        <v>0</v>
      </c>
    </row>
    <row r="595" spans="54:58" x14ac:dyDescent="0.25">
      <c r="BB595">
        <v>0</v>
      </c>
      <c r="BC595">
        <v>0</v>
      </c>
      <c r="BD595">
        <v>0</v>
      </c>
      <c r="BE595">
        <v>0</v>
      </c>
      <c r="BF595">
        <v>0</v>
      </c>
    </row>
    <row r="596" spans="54:58" x14ac:dyDescent="0.25">
      <c r="BB596">
        <v>0</v>
      </c>
      <c r="BC596">
        <v>0</v>
      </c>
      <c r="BD596">
        <v>0</v>
      </c>
      <c r="BE596">
        <v>0</v>
      </c>
      <c r="BF596">
        <v>0</v>
      </c>
    </row>
    <row r="597" spans="54:58" x14ac:dyDescent="0.25">
      <c r="BB597">
        <v>0</v>
      </c>
      <c r="BC597">
        <v>0</v>
      </c>
      <c r="BD597">
        <v>0</v>
      </c>
      <c r="BE597">
        <v>0</v>
      </c>
      <c r="BF597">
        <v>0</v>
      </c>
    </row>
    <row r="598" spans="54:58" x14ac:dyDescent="0.25">
      <c r="BB598">
        <v>0</v>
      </c>
      <c r="BC598">
        <v>0</v>
      </c>
      <c r="BD598">
        <v>0</v>
      </c>
      <c r="BE598">
        <v>0</v>
      </c>
      <c r="BF598">
        <v>0</v>
      </c>
    </row>
    <row r="599" spans="54:58" x14ac:dyDescent="0.25">
      <c r="BB599">
        <v>0</v>
      </c>
      <c r="BC599">
        <v>0</v>
      </c>
      <c r="BD599">
        <v>0</v>
      </c>
      <c r="BE599">
        <v>0</v>
      </c>
      <c r="BF599">
        <v>0</v>
      </c>
    </row>
    <row r="600" spans="54:58" x14ac:dyDescent="0.25">
      <c r="BB600">
        <v>0</v>
      </c>
      <c r="BC600">
        <v>0</v>
      </c>
      <c r="BD600">
        <v>0</v>
      </c>
      <c r="BE600">
        <v>0</v>
      </c>
      <c r="BF600">
        <v>0</v>
      </c>
    </row>
    <row r="601" spans="54:58" x14ac:dyDescent="0.25">
      <c r="BB601">
        <v>0</v>
      </c>
      <c r="BC601">
        <v>0</v>
      </c>
      <c r="BD601">
        <v>0</v>
      </c>
      <c r="BE601">
        <v>0</v>
      </c>
      <c r="BF601">
        <v>0</v>
      </c>
    </row>
    <row r="602" spans="54:58" x14ac:dyDescent="0.25">
      <c r="BB602">
        <v>0</v>
      </c>
      <c r="BC602">
        <v>0</v>
      </c>
      <c r="BD602">
        <v>0</v>
      </c>
      <c r="BE602">
        <v>0</v>
      </c>
      <c r="BF602">
        <v>0</v>
      </c>
    </row>
    <row r="603" spans="54:58" x14ac:dyDescent="0.25">
      <c r="BB603">
        <v>0</v>
      </c>
      <c r="BC603">
        <v>0</v>
      </c>
      <c r="BD603">
        <v>0</v>
      </c>
      <c r="BE603">
        <v>0</v>
      </c>
      <c r="BF603">
        <v>0</v>
      </c>
    </row>
    <row r="604" spans="54:58" x14ac:dyDescent="0.25">
      <c r="BB604">
        <v>0</v>
      </c>
      <c r="BC604">
        <v>0</v>
      </c>
      <c r="BD604">
        <v>0</v>
      </c>
      <c r="BE604">
        <v>0</v>
      </c>
      <c r="BF604">
        <v>0</v>
      </c>
    </row>
    <row r="605" spans="54:58" x14ac:dyDescent="0.25">
      <c r="BB605">
        <v>0</v>
      </c>
      <c r="BC605">
        <v>0</v>
      </c>
      <c r="BD605">
        <v>0</v>
      </c>
      <c r="BE605">
        <v>0</v>
      </c>
      <c r="BF605">
        <v>0</v>
      </c>
    </row>
    <row r="606" spans="54:58" x14ac:dyDescent="0.25">
      <c r="BB606">
        <v>0</v>
      </c>
      <c r="BC606">
        <v>0</v>
      </c>
      <c r="BD606">
        <v>0</v>
      </c>
      <c r="BE606">
        <v>0</v>
      </c>
      <c r="BF606">
        <v>0</v>
      </c>
    </row>
    <row r="607" spans="54:58" x14ac:dyDescent="0.25">
      <c r="BB607">
        <v>0</v>
      </c>
      <c r="BC607">
        <v>0</v>
      </c>
      <c r="BD607">
        <v>0</v>
      </c>
      <c r="BE607">
        <v>0</v>
      </c>
      <c r="BF607">
        <v>0</v>
      </c>
    </row>
    <row r="608" spans="54:58" x14ac:dyDescent="0.25">
      <c r="BB608">
        <v>0</v>
      </c>
      <c r="BC608">
        <v>0</v>
      </c>
      <c r="BD608">
        <v>0</v>
      </c>
      <c r="BE608">
        <v>0</v>
      </c>
      <c r="BF608">
        <v>0</v>
      </c>
    </row>
    <row r="609" spans="54:58" x14ac:dyDescent="0.25">
      <c r="BB609">
        <v>0</v>
      </c>
      <c r="BC609">
        <v>0</v>
      </c>
      <c r="BD609">
        <v>0</v>
      </c>
      <c r="BE609">
        <v>0</v>
      </c>
      <c r="BF609">
        <v>0</v>
      </c>
    </row>
    <row r="610" spans="54:58" x14ac:dyDescent="0.25">
      <c r="BB610">
        <v>0</v>
      </c>
      <c r="BC610">
        <v>0</v>
      </c>
      <c r="BD610">
        <v>0</v>
      </c>
      <c r="BE610">
        <v>0</v>
      </c>
      <c r="BF610">
        <v>0</v>
      </c>
    </row>
    <row r="611" spans="54:58" x14ac:dyDescent="0.25">
      <c r="BB611">
        <v>0</v>
      </c>
      <c r="BC611">
        <v>0</v>
      </c>
      <c r="BD611">
        <v>0</v>
      </c>
      <c r="BE611">
        <v>0</v>
      </c>
      <c r="BF611">
        <v>0</v>
      </c>
    </row>
    <row r="612" spans="54:58" x14ac:dyDescent="0.25">
      <c r="BB612">
        <v>0</v>
      </c>
      <c r="BC612">
        <v>0</v>
      </c>
      <c r="BD612">
        <v>0</v>
      </c>
      <c r="BE612">
        <v>0</v>
      </c>
      <c r="BF612">
        <v>0</v>
      </c>
    </row>
    <row r="613" spans="54:58" x14ac:dyDescent="0.25">
      <c r="BB613">
        <v>0</v>
      </c>
      <c r="BC613">
        <v>0</v>
      </c>
      <c r="BD613">
        <v>0</v>
      </c>
      <c r="BE613">
        <v>0</v>
      </c>
      <c r="BF613">
        <v>0</v>
      </c>
    </row>
    <row r="614" spans="54:58" x14ac:dyDescent="0.25">
      <c r="BB614">
        <v>0</v>
      </c>
      <c r="BC614">
        <v>0</v>
      </c>
      <c r="BD614">
        <v>0</v>
      </c>
      <c r="BE614">
        <v>0</v>
      </c>
      <c r="BF614">
        <v>0</v>
      </c>
    </row>
    <row r="615" spans="54:58" x14ac:dyDescent="0.25">
      <c r="BB615">
        <v>0</v>
      </c>
      <c r="BC615">
        <v>0</v>
      </c>
      <c r="BD615">
        <v>0</v>
      </c>
      <c r="BE615">
        <v>0</v>
      </c>
      <c r="BF615">
        <v>0</v>
      </c>
    </row>
    <row r="616" spans="54:58" x14ac:dyDescent="0.25">
      <c r="BB616">
        <v>0</v>
      </c>
      <c r="BC616">
        <v>0</v>
      </c>
      <c r="BD616">
        <v>0</v>
      </c>
      <c r="BE616">
        <v>0</v>
      </c>
      <c r="BF616">
        <v>0</v>
      </c>
    </row>
    <row r="617" spans="54:58" x14ac:dyDescent="0.25">
      <c r="BB617">
        <v>0</v>
      </c>
      <c r="BC617">
        <v>0</v>
      </c>
      <c r="BD617">
        <v>0</v>
      </c>
      <c r="BE617">
        <v>0</v>
      </c>
      <c r="BF617">
        <v>0</v>
      </c>
    </row>
    <row r="618" spans="54:58" x14ac:dyDescent="0.25">
      <c r="BB618">
        <v>0</v>
      </c>
      <c r="BC618">
        <v>0</v>
      </c>
      <c r="BD618">
        <v>0</v>
      </c>
      <c r="BE618">
        <v>0</v>
      </c>
      <c r="BF618">
        <v>0</v>
      </c>
    </row>
    <row r="619" spans="54:58" x14ac:dyDescent="0.25">
      <c r="BB619">
        <v>0</v>
      </c>
      <c r="BC619">
        <v>0</v>
      </c>
      <c r="BD619">
        <v>0</v>
      </c>
      <c r="BE619">
        <v>0</v>
      </c>
      <c r="BF619">
        <v>0</v>
      </c>
    </row>
    <row r="620" spans="54:58" x14ac:dyDescent="0.25">
      <c r="BB620">
        <v>0</v>
      </c>
      <c r="BC620">
        <v>0</v>
      </c>
      <c r="BD620">
        <v>0</v>
      </c>
      <c r="BE620">
        <v>0</v>
      </c>
      <c r="BF620">
        <v>0</v>
      </c>
    </row>
    <row r="621" spans="54:58" x14ac:dyDescent="0.25">
      <c r="BB621">
        <v>0</v>
      </c>
      <c r="BC621">
        <v>0</v>
      </c>
      <c r="BD621">
        <v>0</v>
      </c>
      <c r="BE621">
        <v>0</v>
      </c>
      <c r="BF621">
        <v>0</v>
      </c>
    </row>
    <row r="622" spans="54:58" x14ac:dyDescent="0.25">
      <c r="BB622">
        <v>0</v>
      </c>
      <c r="BC622">
        <v>0</v>
      </c>
      <c r="BD622">
        <v>0</v>
      </c>
      <c r="BE622">
        <v>0</v>
      </c>
      <c r="BF622">
        <v>0</v>
      </c>
    </row>
    <row r="623" spans="54:58" x14ac:dyDescent="0.25">
      <c r="BB623">
        <v>0</v>
      </c>
      <c r="BC623">
        <v>0</v>
      </c>
      <c r="BD623">
        <v>0</v>
      </c>
      <c r="BE623">
        <v>0</v>
      </c>
      <c r="BF623">
        <v>0</v>
      </c>
    </row>
    <row r="624" spans="54:58" x14ac:dyDescent="0.25">
      <c r="BB624">
        <v>0</v>
      </c>
      <c r="BC624">
        <v>0</v>
      </c>
      <c r="BD624">
        <v>0</v>
      </c>
      <c r="BE624">
        <v>0</v>
      </c>
      <c r="BF624">
        <v>0</v>
      </c>
    </row>
    <row r="625" spans="54:58" x14ac:dyDescent="0.25">
      <c r="BB625">
        <v>0</v>
      </c>
      <c r="BC625">
        <v>0</v>
      </c>
      <c r="BD625">
        <v>0</v>
      </c>
      <c r="BE625">
        <v>0</v>
      </c>
      <c r="BF625">
        <v>0</v>
      </c>
    </row>
    <row r="626" spans="54:58" x14ac:dyDescent="0.25">
      <c r="BB626">
        <v>0</v>
      </c>
      <c r="BC626">
        <v>0</v>
      </c>
      <c r="BD626">
        <v>0</v>
      </c>
      <c r="BE626">
        <v>0</v>
      </c>
      <c r="BF626">
        <v>0</v>
      </c>
    </row>
    <row r="627" spans="54:58" x14ac:dyDescent="0.25">
      <c r="BB627">
        <v>0</v>
      </c>
      <c r="BC627">
        <v>0</v>
      </c>
      <c r="BD627">
        <v>0</v>
      </c>
      <c r="BE627">
        <v>0</v>
      </c>
      <c r="BF627">
        <v>0</v>
      </c>
    </row>
    <row r="628" spans="54:58" x14ac:dyDescent="0.25">
      <c r="BB628">
        <v>0</v>
      </c>
      <c r="BC628">
        <v>0</v>
      </c>
      <c r="BD628">
        <v>0</v>
      </c>
      <c r="BE628">
        <v>0</v>
      </c>
      <c r="BF628">
        <v>0</v>
      </c>
    </row>
    <row r="629" spans="54:58" x14ac:dyDescent="0.25">
      <c r="BB629">
        <v>0</v>
      </c>
      <c r="BC629">
        <v>0</v>
      </c>
      <c r="BD629">
        <v>0</v>
      </c>
      <c r="BE629">
        <v>0</v>
      </c>
      <c r="BF629">
        <v>0</v>
      </c>
    </row>
    <row r="630" spans="54:58" x14ac:dyDescent="0.25">
      <c r="BB630">
        <v>0</v>
      </c>
      <c r="BC630">
        <v>0</v>
      </c>
      <c r="BD630">
        <v>0</v>
      </c>
      <c r="BE630">
        <v>0</v>
      </c>
      <c r="BF630">
        <v>0</v>
      </c>
    </row>
    <row r="631" spans="54:58" x14ac:dyDescent="0.25">
      <c r="BB631">
        <v>0</v>
      </c>
      <c r="BC631">
        <v>0</v>
      </c>
      <c r="BD631">
        <v>0</v>
      </c>
      <c r="BE631">
        <v>0</v>
      </c>
      <c r="BF631">
        <v>0</v>
      </c>
    </row>
    <row r="632" spans="54:58" x14ac:dyDescent="0.25">
      <c r="BB632">
        <v>0</v>
      </c>
      <c r="BC632">
        <v>0</v>
      </c>
      <c r="BD632">
        <v>0</v>
      </c>
      <c r="BE632">
        <v>0</v>
      </c>
      <c r="BF632">
        <v>0</v>
      </c>
    </row>
    <row r="633" spans="54:58" x14ac:dyDescent="0.25">
      <c r="BB633">
        <v>0</v>
      </c>
      <c r="BC633">
        <v>0</v>
      </c>
      <c r="BD633">
        <v>0</v>
      </c>
      <c r="BE633">
        <v>0</v>
      </c>
      <c r="BF633">
        <v>0</v>
      </c>
    </row>
    <row r="634" spans="54:58" x14ac:dyDescent="0.25">
      <c r="BB634">
        <v>0</v>
      </c>
      <c r="BC634">
        <v>0</v>
      </c>
      <c r="BD634">
        <v>0</v>
      </c>
      <c r="BE634">
        <v>0</v>
      </c>
      <c r="BF634">
        <v>0</v>
      </c>
    </row>
    <row r="635" spans="54:58" x14ac:dyDescent="0.25">
      <c r="BB635">
        <v>0</v>
      </c>
      <c r="BC635">
        <v>0</v>
      </c>
      <c r="BD635">
        <v>0</v>
      </c>
      <c r="BE635">
        <v>0</v>
      </c>
      <c r="BF635">
        <v>0</v>
      </c>
    </row>
    <row r="636" spans="54:58" x14ac:dyDescent="0.25">
      <c r="BB636">
        <v>0</v>
      </c>
      <c r="BC636">
        <v>0</v>
      </c>
      <c r="BD636">
        <v>0</v>
      </c>
      <c r="BE636">
        <v>0</v>
      </c>
      <c r="BF636">
        <v>0</v>
      </c>
    </row>
    <row r="637" spans="54:58" x14ac:dyDescent="0.25">
      <c r="BB637">
        <v>0</v>
      </c>
      <c r="BC637">
        <v>0</v>
      </c>
      <c r="BD637">
        <v>0</v>
      </c>
      <c r="BE637">
        <v>0</v>
      </c>
      <c r="BF637">
        <v>0</v>
      </c>
    </row>
    <row r="638" spans="54:58" x14ac:dyDescent="0.25">
      <c r="BB638">
        <v>0</v>
      </c>
      <c r="BC638">
        <v>0</v>
      </c>
      <c r="BD638">
        <v>0</v>
      </c>
      <c r="BE638">
        <v>0</v>
      </c>
      <c r="BF638">
        <v>0</v>
      </c>
    </row>
    <row r="639" spans="54:58" x14ac:dyDescent="0.25">
      <c r="BB639">
        <v>0</v>
      </c>
      <c r="BC639">
        <v>0</v>
      </c>
      <c r="BD639">
        <v>0</v>
      </c>
      <c r="BE639">
        <v>0</v>
      </c>
      <c r="BF639">
        <v>0</v>
      </c>
    </row>
    <row r="640" spans="54:58" x14ac:dyDescent="0.25">
      <c r="BB640">
        <v>0</v>
      </c>
      <c r="BC640">
        <v>0</v>
      </c>
      <c r="BD640">
        <v>0</v>
      </c>
      <c r="BE640">
        <v>0</v>
      </c>
      <c r="BF640">
        <v>0</v>
      </c>
    </row>
    <row r="641" spans="54:58" x14ac:dyDescent="0.25">
      <c r="BB641">
        <v>0</v>
      </c>
      <c r="BC641">
        <v>0</v>
      </c>
      <c r="BD641">
        <v>0</v>
      </c>
      <c r="BE641">
        <v>0</v>
      </c>
      <c r="BF641">
        <v>0</v>
      </c>
    </row>
    <row r="642" spans="54:58" x14ac:dyDescent="0.25">
      <c r="BB642">
        <v>0</v>
      </c>
      <c r="BC642">
        <v>0</v>
      </c>
      <c r="BD642">
        <v>0</v>
      </c>
      <c r="BE642">
        <v>0</v>
      </c>
      <c r="BF642">
        <v>0</v>
      </c>
    </row>
    <row r="643" spans="54:58" x14ac:dyDescent="0.25">
      <c r="BB643">
        <v>0</v>
      </c>
      <c r="BC643">
        <v>0</v>
      </c>
      <c r="BD643">
        <v>0</v>
      </c>
      <c r="BE643">
        <v>0</v>
      </c>
      <c r="BF643">
        <v>0</v>
      </c>
    </row>
    <row r="644" spans="54:58" x14ac:dyDescent="0.25">
      <c r="BB644">
        <v>0</v>
      </c>
      <c r="BC644">
        <v>0</v>
      </c>
      <c r="BD644">
        <v>0</v>
      </c>
      <c r="BE644">
        <v>0</v>
      </c>
      <c r="BF644">
        <v>0</v>
      </c>
    </row>
    <row r="645" spans="54:58" x14ac:dyDescent="0.25">
      <c r="BB645">
        <v>0</v>
      </c>
      <c r="BC645">
        <v>0</v>
      </c>
      <c r="BD645">
        <v>0</v>
      </c>
      <c r="BE645">
        <v>0</v>
      </c>
      <c r="BF645">
        <v>0</v>
      </c>
    </row>
    <row r="646" spans="54:58" x14ac:dyDescent="0.25">
      <c r="BB646">
        <v>0</v>
      </c>
      <c r="BC646">
        <v>0</v>
      </c>
      <c r="BD646">
        <v>0</v>
      </c>
      <c r="BE646">
        <v>0</v>
      </c>
      <c r="BF646">
        <v>0</v>
      </c>
    </row>
    <row r="647" spans="54:58" x14ac:dyDescent="0.25">
      <c r="BB647">
        <v>0</v>
      </c>
      <c r="BC647">
        <v>0</v>
      </c>
      <c r="BD647">
        <v>0</v>
      </c>
      <c r="BE647">
        <v>0</v>
      </c>
      <c r="BF647">
        <v>0</v>
      </c>
    </row>
    <row r="648" spans="54:58" x14ac:dyDescent="0.25">
      <c r="BB648">
        <v>0</v>
      </c>
      <c r="BC648">
        <v>0</v>
      </c>
      <c r="BD648">
        <v>0</v>
      </c>
      <c r="BE648">
        <v>0</v>
      </c>
      <c r="BF648">
        <v>0</v>
      </c>
    </row>
    <row r="649" spans="54:58" x14ac:dyDescent="0.25">
      <c r="BB649">
        <v>0</v>
      </c>
      <c r="BC649">
        <v>0</v>
      </c>
      <c r="BD649">
        <v>0</v>
      </c>
      <c r="BE649">
        <v>0</v>
      </c>
      <c r="BF649">
        <v>0</v>
      </c>
    </row>
    <row r="650" spans="54:58" x14ac:dyDescent="0.25">
      <c r="BB650">
        <v>0</v>
      </c>
      <c r="BC650">
        <v>0</v>
      </c>
      <c r="BD650">
        <v>0</v>
      </c>
      <c r="BE650">
        <v>0</v>
      </c>
      <c r="BF650">
        <v>0</v>
      </c>
    </row>
    <row r="651" spans="54:58" x14ac:dyDescent="0.25">
      <c r="BB651">
        <v>0</v>
      </c>
      <c r="BC651">
        <v>0</v>
      </c>
      <c r="BD651">
        <v>0</v>
      </c>
      <c r="BE651">
        <v>0</v>
      </c>
      <c r="BF651">
        <v>0</v>
      </c>
    </row>
    <row r="652" spans="54:58" x14ac:dyDescent="0.25">
      <c r="BB652">
        <v>0</v>
      </c>
      <c r="BC652">
        <v>0</v>
      </c>
      <c r="BD652">
        <v>0</v>
      </c>
      <c r="BE652">
        <v>0</v>
      </c>
      <c r="BF652">
        <v>0</v>
      </c>
    </row>
    <row r="653" spans="54:58" x14ac:dyDescent="0.25">
      <c r="BB653">
        <v>0</v>
      </c>
      <c r="BC653">
        <v>0</v>
      </c>
      <c r="BD653">
        <v>0</v>
      </c>
      <c r="BE653">
        <v>0</v>
      </c>
      <c r="BF653">
        <v>0</v>
      </c>
    </row>
    <row r="654" spans="54:58" x14ac:dyDescent="0.25">
      <c r="BB654">
        <v>0</v>
      </c>
      <c r="BC654">
        <v>0</v>
      </c>
      <c r="BD654">
        <v>0</v>
      </c>
      <c r="BE654">
        <v>0</v>
      </c>
      <c r="BF654">
        <v>0</v>
      </c>
    </row>
    <row r="655" spans="54:58" x14ac:dyDescent="0.25">
      <c r="BB655">
        <v>0</v>
      </c>
      <c r="BC655">
        <v>0</v>
      </c>
      <c r="BD655">
        <v>0</v>
      </c>
      <c r="BE655">
        <v>0</v>
      </c>
      <c r="BF655">
        <v>0</v>
      </c>
    </row>
    <row r="656" spans="54:58" x14ac:dyDescent="0.25">
      <c r="BB656">
        <v>0</v>
      </c>
      <c r="BC656">
        <v>0</v>
      </c>
      <c r="BD656">
        <v>0</v>
      </c>
      <c r="BE656">
        <v>0</v>
      </c>
      <c r="BF656">
        <v>0</v>
      </c>
    </row>
    <row r="657" spans="54:58" x14ac:dyDescent="0.25">
      <c r="BB657">
        <v>0</v>
      </c>
      <c r="BC657">
        <v>0</v>
      </c>
      <c r="BD657">
        <v>0</v>
      </c>
      <c r="BE657">
        <v>0</v>
      </c>
      <c r="BF657">
        <v>0</v>
      </c>
    </row>
    <row r="658" spans="54:58" x14ac:dyDescent="0.25">
      <c r="BB658">
        <v>0</v>
      </c>
      <c r="BC658">
        <v>0</v>
      </c>
      <c r="BD658">
        <v>0</v>
      </c>
      <c r="BE658">
        <v>0</v>
      </c>
      <c r="BF658">
        <v>0</v>
      </c>
    </row>
    <row r="659" spans="54:58" x14ac:dyDescent="0.25">
      <c r="BB659">
        <v>0</v>
      </c>
      <c r="BC659">
        <v>0</v>
      </c>
      <c r="BD659">
        <v>0</v>
      </c>
      <c r="BE659">
        <v>0</v>
      </c>
      <c r="BF659">
        <v>0</v>
      </c>
    </row>
    <row r="660" spans="54:58" x14ac:dyDescent="0.25">
      <c r="BB660">
        <v>0</v>
      </c>
      <c r="BC660">
        <v>0</v>
      </c>
      <c r="BD660">
        <v>0</v>
      </c>
      <c r="BE660">
        <v>0</v>
      </c>
      <c r="BF660">
        <v>0</v>
      </c>
    </row>
    <row r="661" spans="54:58" x14ac:dyDescent="0.25">
      <c r="BB661">
        <v>0</v>
      </c>
      <c r="BC661">
        <v>0</v>
      </c>
      <c r="BD661">
        <v>0</v>
      </c>
      <c r="BE661">
        <v>0</v>
      </c>
      <c r="BF661">
        <v>0</v>
      </c>
    </row>
    <row r="662" spans="54:58" x14ac:dyDescent="0.25">
      <c r="BB662">
        <v>0</v>
      </c>
      <c r="BC662">
        <v>0</v>
      </c>
      <c r="BD662">
        <v>0</v>
      </c>
      <c r="BE662">
        <v>0</v>
      </c>
      <c r="BF662">
        <v>0</v>
      </c>
    </row>
    <row r="663" spans="54:58" x14ac:dyDescent="0.25">
      <c r="BB663">
        <v>0</v>
      </c>
      <c r="BC663">
        <v>0</v>
      </c>
      <c r="BD663">
        <v>0</v>
      </c>
      <c r="BE663">
        <v>0</v>
      </c>
      <c r="BF663">
        <v>0</v>
      </c>
    </row>
    <row r="664" spans="54:58" x14ac:dyDescent="0.25">
      <c r="BB664">
        <v>0</v>
      </c>
      <c r="BC664">
        <v>0</v>
      </c>
      <c r="BD664">
        <v>0</v>
      </c>
      <c r="BE664">
        <v>0</v>
      </c>
      <c r="BF664">
        <v>0</v>
      </c>
    </row>
    <row r="665" spans="54:58" x14ac:dyDescent="0.25">
      <c r="BB665">
        <v>0</v>
      </c>
      <c r="BC665">
        <v>0</v>
      </c>
      <c r="BD665">
        <v>0</v>
      </c>
      <c r="BE665">
        <v>0</v>
      </c>
      <c r="BF665">
        <v>0</v>
      </c>
    </row>
    <row r="666" spans="54:58" x14ac:dyDescent="0.25">
      <c r="BB666">
        <v>0</v>
      </c>
      <c r="BC666">
        <v>0</v>
      </c>
      <c r="BD666">
        <v>0</v>
      </c>
      <c r="BE666">
        <v>0</v>
      </c>
      <c r="BF666">
        <v>0</v>
      </c>
    </row>
    <row r="667" spans="54:58" x14ac:dyDescent="0.25">
      <c r="BB667">
        <v>0</v>
      </c>
      <c r="BC667">
        <v>0</v>
      </c>
      <c r="BD667">
        <v>0</v>
      </c>
      <c r="BE667">
        <v>0</v>
      </c>
      <c r="BF667">
        <v>0</v>
      </c>
    </row>
    <row r="668" spans="54:58" x14ac:dyDescent="0.25">
      <c r="BB668">
        <v>0</v>
      </c>
      <c r="BC668">
        <v>0</v>
      </c>
      <c r="BD668">
        <v>0</v>
      </c>
      <c r="BE668">
        <v>0</v>
      </c>
      <c r="BF668">
        <v>0</v>
      </c>
    </row>
    <row r="669" spans="54:58" x14ac:dyDescent="0.25">
      <c r="BB669">
        <v>0</v>
      </c>
      <c r="BC669">
        <v>0</v>
      </c>
      <c r="BD669">
        <v>0</v>
      </c>
      <c r="BE669">
        <v>0</v>
      </c>
      <c r="BF669">
        <v>0</v>
      </c>
    </row>
    <row r="670" spans="54:58" x14ac:dyDescent="0.25">
      <c r="BB670">
        <v>0</v>
      </c>
      <c r="BC670">
        <v>0</v>
      </c>
      <c r="BD670">
        <v>0</v>
      </c>
      <c r="BE670">
        <v>0</v>
      </c>
      <c r="BF670">
        <v>0</v>
      </c>
    </row>
    <row r="671" spans="54:58" x14ac:dyDescent="0.25">
      <c r="BB671">
        <v>0</v>
      </c>
      <c r="BC671">
        <v>0</v>
      </c>
      <c r="BD671">
        <v>0</v>
      </c>
      <c r="BE671">
        <v>0</v>
      </c>
      <c r="BF671">
        <v>0</v>
      </c>
    </row>
    <row r="672" spans="54:58" x14ac:dyDescent="0.25">
      <c r="BB672">
        <v>0</v>
      </c>
      <c r="BC672">
        <v>0</v>
      </c>
      <c r="BD672">
        <v>0</v>
      </c>
      <c r="BE672">
        <v>0</v>
      </c>
      <c r="BF672">
        <v>0</v>
      </c>
    </row>
    <row r="673" spans="54:58" x14ac:dyDescent="0.25">
      <c r="BB673">
        <v>0</v>
      </c>
      <c r="BC673">
        <v>0</v>
      </c>
      <c r="BD673">
        <v>0</v>
      </c>
      <c r="BE673">
        <v>0</v>
      </c>
      <c r="BF673">
        <v>0</v>
      </c>
    </row>
    <row r="674" spans="54:58" x14ac:dyDescent="0.25">
      <c r="BB674">
        <v>0</v>
      </c>
      <c r="BC674">
        <v>0</v>
      </c>
      <c r="BD674">
        <v>0</v>
      </c>
      <c r="BE674">
        <v>0</v>
      </c>
      <c r="BF674">
        <v>0</v>
      </c>
    </row>
    <row r="675" spans="54:58" x14ac:dyDescent="0.25">
      <c r="BB675">
        <v>0</v>
      </c>
      <c r="BC675">
        <v>0</v>
      </c>
      <c r="BD675">
        <v>0</v>
      </c>
      <c r="BE675">
        <v>0</v>
      </c>
      <c r="BF675">
        <v>0</v>
      </c>
    </row>
    <row r="676" spans="54:58" x14ac:dyDescent="0.25">
      <c r="BB676">
        <v>0</v>
      </c>
      <c r="BC676">
        <v>0</v>
      </c>
      <c r="BD676">
        <v>0</v>
      </c>
      <c r="BE676">
        <v>0</v>
      </c>
      <c r="BF676">
        <v>0</v>
      </c>
    </row>
    <row r="677" spans="54:58" x14ac:dyDescent="0.25">
      <c r="BB677">
        <v>0</v>
      </c>
      <c r="BC677">
        <v>0</v>
      </c>
      <c r="BD677">
        <v>0</v>
      </c>
      <c r="BE677">
        <v>0</v>
      </c>
      <c r="BF677">
        <v>0</v>
      </c>
    </row>
    <row r="678" spans="54:58" x14ac:dyDescent="0.25">
      <c r="BB678">
        <v>0</v>
      </c>
      <c r="BC678">
        <v>0</v>
      </c>
      <c r="BD678">
        <v>0</v>
      </c>
      <c r="BE678">
        <v>0</v>
      </c>
      <c r="BF678">
        <v>0</v>
      </c>
    </row>
    <row r="679" spans="54:58" x14ac:dyDescent="0.25">
      <c r="BB679">
        <v>0</v>
      </c>
      <c r="BC679">
        <v>0</v>
      </c>
      <c r="BD679">
        <v>0</v>
      </c>
      <c r="BE679">
        <v>0</v>
      </c>
      <c r="BF679">
        <v>0</v>
      </c>
    </row>
    <row r="680" spans="54:58" x14ac:dyDescent="0.25">
      <c r="BB680">
        <v>0</v>
      </c>
      <c r="BC680">
        <v>0</v>
      </c>
      <c r="BD680">
        <v>0</v>
      </c>
      <c r="BE680">
        <v>0</v>
      </c>
      <c r="BF680">
        <v>0</v>
      </c>
    </row>
    <row r="681" spans="54:58" x14ac:dyDescent="0.25">
      <c r="BB681">
        <v>0</v>
      </c>
      <c r="BC681">
        <v>0</v>
      </c>
      <c r="BD681">
        <v>0</v>
      </c>
      <c r="BE681">
        <v>0</v>
      </c>
      <c r="BF681">
        <v>0</v>
      </c>
    </row>
    <row r="682" spans="54:58" x14ac:dyDescent="0.25">
      <c r="BB682">
        <v>0</v>
      </c>
      <c r="BC682">
        <v>0</v>
      </c>
      <c r="BD682">
        <v>0</v>
      </c>
      <c r="BE682">
        <v>0</v>
      </c>
      <c r="BF682">
        <v>0</v>
      </c>
    </row>
    <row r="683" spans="54:58" x14ac:dyDescent="0.25">
      <c r="BB683">
        <v>0</v>
      </c>
      <c r="BC683">
        <v>0</v>
      </c>
      <c r="BD683">
        <v>0</v>
      </c>
      <c r="BE683">
        <v>0</v>
      </c>
      <c r="BF683">
        <v>0</v>
      </c>
    </row>
    <row r="684" spans="54:58" x14ac:dyDescent="0.25">
      <c r="BB684">
        <v>0</v>
      </c>
      <c r="BC684">
        <v>0</v>
      </c>
      <c r="BD684">
        <v>0</v>
      </c>
      <c r="BE684">
        <v>0</v>
      </c>
      <c r="BF684">
        <v>0</v>
      </c>
    </row>
    <row r="685" spans="54:58" x14ac:dyDescent="0.25">
      <c r="BB685">
        <v>0</v>
      </c>
      <c r="BC685">
        <v>0</v>
      </c>
      <c r="BD685">
        <v>0</v>
      </c>
      <c r="BE685">
        <v>0</v>
      </c>
      <c r="BF685">
        <v>0</v>
      </c>
    </row>
    <row r="686" spans="54:58" x14ac:dyDescent="0.25">
      <c r="BB686">
        <v>0</v>
      </c>
      <c r="BC686">
        <v>0</v>
      </c>
      <c r="BD686">
        <v>0</v>
      </c>
      <c r="BE686">
        <v>0</v>
      </c>
      <c r="BF686">
        <v>0</v>
      </c>
    </row>
    <row r="687" spans="54:58" x14ac:dyDescent="0.25">
      <c r="BB687">
        <v>0</v>
      </c>
      <c r="BC687">
        <v>0</v>
      </c>
      <c r="BD687">
        <v>0</v>
      </c>
      <c r="BE687">
        <v>0</v>
      </c>
      <c r="BF687">
        <v>0</v>
      </c>
    </row>
    <row r="688" spans="54:58" x14ac:dyDescent="0.25">
      <c r="BB688">
        <v>0</v>
      </c>
      <c r="BC688">
        <v>0</v>
      </c>
      <c r="BD688">
        <v>0</v>
      </c>
      <c r="BE688">
        <v>0</v>
      </c>
      <c r="BF688">
        <v>0</v>
      </c>
    </row>
    <row r="689" spans="54:58" x14ac:dyDescent="0.25">
      <c r="BB689">
        <v>0</v>
      </c>
      <c r="BC689">
        <v>0</v>
      </c>
      <c r="BD689">
        <v>0</v>
      </c>
      <c r="BE689">
        <v>0</v>
      </c>
      <c r="BF689">
        <v>0</v>
      </c>
    </row>
    <row r="690" spans="54:58" x14ac:dyDescent="0.25">
      <c r="BB690">
        <v>0</v>
      </c>
      <c r="BC690">
        <v>0</v>
      </c>
      <c r="BD690">
        <v>0</v>
      </c>
      <c r="BE690">
        <v>0</v>
      </c>
      <c r="BF690">
        <v>0</v>
      </c>
    </row>
    <row r="691" spans="54:58" x14ac:dyDescent="0.25">
      <c r="BB691">
        <v>0</v>
      </c>
      <c r="BC691">
        <v>0</v>
      </c>
      <c r="BD691">
        <v>0</v>
      </c>
      <c r="BE691">
        <v>0</v>
      </c>
      <c r="BF691">
        <v>0</v>
      </c>
    </row>
    <row r="692" spans="54:58" x14ac:dyDescent="0.25">
      <c r="BB692">
        <v>0</v>
      </c>
      <c r="BC692">
        <v>0</v>
      </c>
      <c r="BD692">
        <v>0</v>
      </c>
      <c r="BE692">
        <v>0</v>
      </c>
      <c r="BF692">
        <v>0</v>
      </c>
    </row>
    <row r="693" spans="54:58" x14ac:dyDescent="0.25">
      <c r="BB693">
        <v>0</v>
      </c>
      <c r="BC693">
        <v>0</v>
      </c>
      <c r="BD693">
        <v>0</v>
      </c>
      <c r="BE693">
        <v>0</v>
      </c>
      <c r="BF693">
        <v>0</v>
      </c>
    </row>
    <row r="694" spans="54:58" x14ac:dyDescent="0.25">
      <c r="BB694">
        <v>0</v>
      </c>
      <c r="BC694">
        <v>0</v>
      </c>
      <c r="BD694">
        <v>0</v>
      </c>
      <c r="BE694">
        <v>0</v>
      </c>
      <c r="BF694">
        <v>0</v>
      </c>
    </row>
    <row r="695" spans="54:58" x14ac:dyDescent="0.25">
      <c r="BB695">
        <v>0</v>
      </c>
      <c r="BC695">
        <v>0</v>
      </c>
      <c r="BD695">
        <v>0</v>
      </c>
      <c r="BE695">
        <v>0</v>
      </c>
      <c r="BF695">
        <v>0</v>
      </c>
    </row>
    <row r="696" spans="54:58" x14ac:dyDescent="0.25">
      <c r="BB696">
        <v>0</v>
      </c>
      <c r="BC696">
        <v>0</v>
      </c>
      <c r="BD696">
        <v>0</v>
      </c>
      <c r="BE696">
        <v>0</v>
      </c>
      <c r="BF696">
        <v>0</v>
      </c>
    </row>
    <row r="697" spans="54:58" x14ac:dyDescent="0.25">
      <c r="BB697">
        <v>0</v>
      </c>
      <c r="BC697">
        <v>0</v>
      </c>
      <c r="BD697">
        <v>0</v>
      </c>
      <c r="BE697">
        <v>0</v>
      </c>
      <c r="BF697">
        <v>0</v>
      </c>
    </row>
    <row r="698" spans="54:58" x14ac:dyDescent="0.25">
      <c r="BB698">
        <v>0</v>
      </c>
      <c r="BC698">
        <v>0</v>
      </c>
      <c r="BD698">
        <v>0</v>
      </c>
      <c r="BE698">
        <v>0</v>
      </c>
      <c r="BF698">
        <v>0</v>
      </c>
    </row>
    <row r="699" spans="54:58" x14ac:dyDescent="0.25">
      <c r="BB699">
        <v>0</v>
      </c>
      <c r="BC699">
        <v>0</v>
      </c>
      <c r="BD699">
        <v>0</v>
      </c>
      <c r="BE699">
        <v>0</v>
      </c>
      <c r="BF699">
        <v>0</v>
      </c>
    </row>
    <row r="700" spans="54:58" x14ac:dyDescent="0.25">
      <c r="BB700">
        <v>0</v>
      </c>
      <c r="BC700">
        <v>0</v>
      </c>
      <c r="BD700">
        <v>0</v>
      </c>
      <c r="BE700">
        <v>0</v>
      </c>
      <c r="BF700">
        <v>0</v>
      </c>
    </row>
    <row r="701" spans="54:58" x14ac:dyDescent="0.25">
      <c r="BB701">
        <v>0</v>
      </c>
      <c r="BC701">
        <v>0</v>
      </c>
      <c r="BD701">
        <v>0</v>
      </c>
      <c r="BE701">
        <v>0</v>
      </c>
      <c r="BF701">
        <v>0</v>
      </c>
    </row>
    <row r="702" spans="54:58" x14ac:dyDescent="0.25">
      <c r="BB702">
        <v>0</v>
      </c>
      <c r="BC702">
        <v>0</v>
      </c>
      <c r="BD702">
        <v>0</v>
      </c>
      <c r="BE702">
        <v>0</v>
      </c>
      <c r="BF702">
        <v>0</v>
      </c>
    </row>
    <row r="703" spans="54:58" x14ac:dyDescent="0.25">
      <c r="BB703">
        <v>0</v>
      </c>
      <c r="BC703">
        <v>0</v>
      </c>
      <c r="BD703">
        <v>0</v>
      </c>
      <c r="BE703">
        <v>0</v>
      </c>
      <c r="BF703">
        <v>0</v>
      </c>
    </row>
    <row r="704" spans="54:58" x14ac:dyDescent="0.25">
      <c r="BB704">
        <v>0</v>
      </c>
      <c r="BC704">
        <v>0</v>
      </c>
      <c r="BD704">
        <v>0</v>
      </c>
      <c r="BE704">
        <v>0</v>
      </c>
      <c r="BF704">
        <v>0</v>
      </c>
    </row>
    <row r="705" spans="54:58" x14ac:dyDescent="0.25">
      <c r="BB705">
        <v>0</v>
      </c>
      <c r="BC705">
        <v>0</v>
      </c>
      <c r="BD705">
        <v>0</v>
      </c>
      <c r="BE705">
        <v>0</v>
      </c>
      <c r="BF705">
        <v>0</v>
      </c>
    </row>
    <row r="706" spans="54:58" x14ac:dyDescent="0.25">
      <c r="BB706">
        <v>0</v>
      </c>
      <c r="BC706">
        <v>0</v>
      </c>
      <c r="BD706">
        <v>0</v>
      </c>
      <c r="BE706">
        <v>0</v>
      </c>
      <c r="BF706">
        <v>0</v>
      </c>
    </row>
    <row r="707" spans="54:58" x14ac:dyDescent="0.25">
      <c r="BB707">
        <v>0</v>
      </c>
      <c r="BC707">
        <v>0</v>
      </c>
      <c r="BD707">
        <v>0</v>
      </c>
      <c r="BE707">
        <v>0</v>
      </c>
      <c r="BF707">
        <v>0</v>
      </c>
    </row>
    <row r="708" spans="54:58" x14ac:dyDescent="0.25">
      <c r="BB708">
        <v>0</v>
      </c>
      <c r="BC708">
        <v>0</v>
      </c>
      <c r="BD708">
        <v>0</v>
      </c>
      <c r="BE708">
        <v>0</v>
      </c>
      <c r="BF708">
        <v>0</v>
      </c>
    </row>
    <row r="709" spans="54:58" x14ac:dyDescent="0.25">
      <c r="BB709">
        <v>0</v>
      </c>
      <c r="BC709">
        <v>0</v>
      </c>
      <c r="BD709">
        <v>0</v>
      </c>
      <c r="BE709">
        <v>0</v>
      </c>
      <c r="BF709">
        <v>0</v>
      </c>
    </row>
    <row r="710" spans="54:58" x14ac:dyDescent="0.25">
      <c r="BB710">
        <v>0</v>
      </c>
      <c r="BC710">
        <v>0</v>
      </c>
      <c r="BD710">
        <v>0</v>
      </c>
      <c r="BE710">
        <v>0</v>
      </c>
      <c r="BF710">
        <v>0</v>
      </c>
    </row>
    <row r="711" spans="54:58" x14ac:dyDescent="0.25">
      <c r="BB711">
        <v>0</v>
      </c>
      <c r="BC711">
        <v>0</v>
      </c>
      <c r="BD711">
        <v>0</v>
      </c>
      <c r="BE711">
        <v>0</v>
      </c>
      <c r="BF711">
        <v>0</v>
      </c>
    </row>
    <row r="712" spans="54:58" x14ac:dyDescent="0.25">
      <c r="BB712">
        <v>0</v>
      </c>
      <c r="BC712">
        <v>0</v>
      </c>
      <c r="BD712">
        <v>0</v>
      </c>
      <c r="BE712">
        <v>0</v>
      </c>
      <c r="BF712">
        <v>0</v>
      </c>
    </row>
    <row r="713" spans="54:58" x14ac:dyDescent="0.25">
      <c r="BB713">
        <v>0</v>
      </c>
      <c r="BC713">
        <v>0</v>
      </c>
      <c r="BD713">
        <v>0</v>
      </c>
      <c r="BE713">
        <v>0</v>
      </c>
      <c r="BF713">
        <v>0</v>
      </c>
    </row>
    <row r="714" spans="54:58" x14ac:dyDescent="0.25">
      <c r="BB714">
        <v>0</v>
      </c>
      <c r="BC714">
        <v>0</v>
      </c>
      <c r="BD714">
        <v>0</v>
      </c>
      <c r="BE714">
        <v>0</v>
      </c>
      <c r="BF714">
        <v>0</v>
      </c>
    </row>
    <row r="715" spans="54:58" x14ac:dyDescent="0.25">
      <c r="BB715">
        <v>0</v>
      </c>
      <c r="BC715">
        <v>0</v>
      </c>
      <c r="BD715">
        <v>0</v>
      </c>
      <c r="BE715">
        <v>0</v>
      </c>
      <c r="BF715">
        <v>0</v>
      </c>
    </row>
    <row r="716" spans="54:58" x14ac:dyDescent="0.25">
      <c r="BB716">
        <v>0</v>
      </c>
      <c r="BC716">
        <v>0</v>
      </c>
      <c r="BD716">
        <v>0</v>
      </c>
      <c r="BE716">
        <v>0</v>
      </c>
      <c r="BF716">
        <v>0</v>
      </c>
    </row>
    <row r="717" spans="54:58" x14ac:dyDescent="0.25">
      <c r="BB717">
        <v>0</v>
      </c>
      <c r="BC717">
        <v>0</v>
      </c>
      <c r="BD717">
        <v>0</v>
      </c>
      <c r="BE717">
        <v>0</v>
      </c>
      <c r="BF717">
        <v>0</v>
      </c>
    </row>
    <row r="718" spans="54:58" x14ac:dyDescent="0.25">
      <c r="BB718">
        <v>0</v>
      </c>
      <c r="BC718">
        <v>0</v>
      </c>
      <c r="BD718">
        <v>0</v>
      </c>
      <c r="BE718">
        <v>0</v>
      </c>
      <c r="BF718">
        <v>0</v>
      </c>
    </row>
    <row r="719" spans="54:58" x14ac:dyDescent="0.25">
      <c r="BB719">
        <v>0</v>
      </c>
      <c r="BC719">
        <v>0</v>
      </c>
      <c r="BD719">
        <v>0</v>
      </c>
      <c r="BE719">
        <v>0</v>
      </c>
      <c r="BF719">
        <v>0</v>
      </c>
    </row>
    <row r="720" spans="54:58" x14ac:dyDescent="0.25">
      <c r="BB720">
        <v>0</v>
      </c>
      <c r="BC720">
        <v>0</v>
      </c>
      <c r="BD720">
        <v>0</v>
      </c>
      <c r="BE720">
        <v>0</v>
      </c>
      <c r="BF720">
        <v>0</v>
      </c>
    </row>
    <row r="721" spans="54:58" x14ac:dyDescent="0.25">
      <c r="BB721">
        <v>0</v>
      </c>
      <c r="BC721">
        <v>0</v>
      </c>
      <c r="BD721">
        <v>0</v>
      </c>
      <c r="BE721">
        <v>0</v>
      </c>
      <c r="BF721">
        <v>0</v>
      </c>
    </row>
    <row r="722" spans="54:58" x14ac:dyDescent="0.25">
      <c r="BB722">
        <v>0</v>
      </c>
      <c r="BC722">
        <v>0</v>
      </c>
      <c r="BD722">
        <v>0</v>
      </c>
      <c r="BE722">
        <v>0</v>
      </c>
      <c r="BF722">
        <v>0</v>
      </c>
    </row>
    <row r="723" spans="54:58" x14ac:dyDescent="0.25">
      <c r="BB723">
        <v>0</v>
      </c>
      <c r="BC723">
        <v>0</v>
      </c>
      <c r="BD723">
        <v>0</v>
      </c>
      <c r="BE723">
        <v>0</v>
      </c>
      <c r="BF723">
        <v>0</v>
      </c>
    </row>
    <row r="724" spans="54:58" x14ac:dyDescent="0.25">
      <c r="BB724">
        <v>0</v>
      </c>
      <c r="BC724">
        <v>0</v>
      </c>
      <c r="BD724">
        <v>0</v>
      </c>
      <c r="BE724">
        <v>0</v>
      </c>
      <c r="BF724">
        <v>0</v>
      </c>
    </row>
    <row r="725" spans="54:58" x14ac:dyDescent="0.25">
      <c r="BB725">
        <v>0</v>
      </c>
      <c r="BC725">
        <v>0</v>
      </c>
      <c r="BD725">
        <v>0</v>
      </c>
      <c r="BE725">
        <v>0</v>
      </c>
      <c r="BF725">
        <v>0</v>
      </c>
    </row>
    <row r="726" spans="54:58" x14ac:dyDescent="0.25">
      <c r="BB726">
        <v>0</v>
      </c>
      <c r="BC726">
        <v>0</v>
      </c>
      <c r="BD726">
        <v>0</v>
      </c>
      <c r="BE726">
        <v>0</v>
      </c>
      <c r="BF726">
        <v>0</v>
      </c>
    </row>
    <row r="727" spans="54:58" x14ac:dyDescent="0.25">
      <c r="BB727">
        <v>0</v>
      </c>
      <c r="BC727">
        <v>0</v>
      </c>
      <c r="BD727">
        <v>0</v>
      </c>
      <c r="BE727">
        <v>0</v>
      </c>
      <c r="BF727">
        <v>0</v>
      </c>
    </row>
    <row r="728" spans="54:58" x14ac:dyDescent="0.25">
      <c r="BB728">
        <v>0</v>
      </c>
      <c r="BC728">
        <v>0</v>
      </c>
      <c r="BD728">
        <v>0</v>
      </c>
      <c r="BE728">
        <v>0</v>
      </c>
      <c r="BF728">
        <v>0</v>
      </c>
    </row>
    <row r="729" spans="54:58" x14ac:dyDescent="0.25">
      <c r="BB729">
        <v>0</v>
      </c>
      <c r="BC729">
        <v>0</v>
      </c>
      <c r="BD729">
        <v>0</v>
      </c>
      <c r="BE729">
        <v>0</v>
      </c>
      <c r="BF729">
        <v>0</v>
      </c>
    </row>
    <row r="730" spans="54:58" x14ac:dyDescent="0.25">
      <c r="BB730">
        <v>0</v>
      </c>
      <c r="BC730">
        <v>0</v>
      </c>
      <c r="BD730">
        <v>0</v>
      </c>
      <c r="BE730">
        <v>0</v>
      </c>
      <c r="BF730">
        <v>0</v>
      </c>
    </row>
    <row r="731" spans="54:58" x14ac:dyDescent="0.25">
      <c r="BB731">
        <v>0</v>
      </c>
      <c r="BC731">
        <v>0</v>
      </c>
      <c r="BD731">
        <v>0</v>
      </c>
      <c r="BE731">
        <v>0</v>
      </c>
      <c r="BF731">
        <v>0</v>
      </c>
    </row>
    <row r="732" spans="54:58" x14ac:dyDescent="0.25">
      <c r="BB732">
        <v>0</v>
      </c>
      <c r="BC732">
        <v>0</v>
      </c>
      <c r="BD732">
        <v>0</v>
      </c>
      <c r="BE732">
        <v>0</v>
      </c>
      <c r="BF732">
        <v>0</v>
      </c>
    </row>
    <row r="733" spans="54:58" x14ac:dyDescent="0.25">
      <c r="BB733">
        <v>0</v>
      </c>
      <c r="BC733">
        <v>0</v>
      </c>
      <c r="BD733">
        <v>0</v>
      </c>
      <c r="BE733">
        <v>0</v>
      </c>
      <c r="BF733">
        <v>0</v>
      </c>
    </row>
    <row r="734" spans="54:58" x14ac:dyDescent="0.25">
      <c r="BB734">
        <v>0</v>
      </c>
      <c r="BC734">
        <v>0</v>
      </c>
      <c r="BD734">
        <v>0</v>
      </c>
      <c r="BE734">
        <v>0</v>
      </c>
      <c r="BF734">
        <v>0</v>
      </c>
    </row>
    <row r="735" spans="54:58" x14ac:dyDescent="0.25">
      <c r="BB735">
        <v>0</v>
      </c>
      <c r="BC735">
        <v>0</v>
      </c>
      <c r="BD735">
        <v>0</v>
      </c>
      <c r="BE735">
        <v>0</v>
      </c>
      <c r="BF735">
        <v>0</v>
      </c>
    </row>
    <row r="736" spans="54:58" x14ac:dyDescent="0.25">
      <c r="BB736">
        <v>0</v>
      </c>
      <c r="BC736">
        <v>0</v>
      </c>
      <c r="BD736">
        <v>0</v>
      </c>
      <c r="BE736">
        <v>0</v>
      </c>
      <c r="BF736">
        <v>0</v>
      </c>
    </row>
    <row r="737" spans="54:58" x14ac:dyDescent="0.25">
      <c r="BB737">
        <v>0</v>
      </c>
      <c r="BC737">
        <v>0</v>
      </c>
      <c r="BD737">
        <v>0</v>
      </c>
      <c r="BE737">
        <v>0</v>
      </c>
      <c r="BF737">
        <v>0</v>
      </c>
    </row>
    <row r="738" spans="54:58" x14ac:dyDescent="0.25">
      <c r="BB738">
        <v>0</v>
      </c>
      <c r="BC738">
        <v>0</v>
      </c>
      <c r="BD738">
        <v>0</v>
      </c>
      <c r="BE738">
        <v>0</v>
      </c>
      <c r="BF738">
        <v>0</v>
      </c>
    </row>
    <row r="739" spans="54:58" x14ac:dyDescent="0.25">
      <c r="BB739">
        <v>0</v>
      </c>
      <c r="BC739">
        <v>0</v>
      </c>
      <c r="BD739">
        <v>0</v>
      </c>
      <c r="BE739">
        <v>0</v>
      </c>
      <c r="BF739">
        <v>0</v>
      </c>
    </row>
    <row r="740" spans="54:58" x14ac:dyDescent="0.25">
      <c r="BB740">
        <v>0</v>
      </c>
      <c r="BC740">
        <v>0</v>
      </c>
      <c r="BD740">
        <v>0</v>
      </c>
      <c r="BE740">
        <v>0</v>
      </c>
      <c r="BF740">
        <v>0</v>
      </c>
    </row>
    <row r="741" spans="54:58" x14ac:dyDescent="0.25">
      <c r="BB741">
        <v>0</v>
      </c>
      <c r="BC741">
        <v>0</v>
      </c>
      <c r="BD741">
        <v>0</v>
      </c>
      <c r="BE741">
        <v>0</v>
      </c>
      <c r="BF741">
        <v>0</v>
      </c>
    </row>
    <row r="742" spans="54:58" x14ac:dyDescent="0.25">
      <c r="BB742">
        <v>0</v>
      </c>
      <c r="BC742">
        <v>0</v>
      </c>
      <c r="BD742">
        <v>0</v>
      </c>
      <c r="BE742">
        <v>0</v>
      </c>
      <c r="BF742">
        <v>0</v>
      </c>
    </row>
    <row r="743" spans="54:58" x14ac:dyDescent="0.25">
      <c r="BB743">
        <v>0</v>
      </c>
      <c r="BC743">
        <v>0</v>
      </c>
      <c r="BD743">
        <v>0</v>
      </c>
      <c r="BE743">
        <v>0</v>
      </c>
      <c r="BF743">
        <v>0</v>
      </c>
    </row>
    <row r="744" spans="54:58" x14ac:dyDescent="0.25">
      <c r="BB744">
        <v>0</v>
      </c>
      <c r="BC744">
        <v>0</v>
      </c>
      <c r="BD744">
        <v>0</v>
      </c>
      <c r="BE744">
        <v>0</v>
      </c>
      <c r="BF744">
        <v>0</v>
      </c>
    </row>
    <row r="745" spans="54:58" x14ac:dyDescent="0.25">
      <c r="BB745">
        <v>0</v>
      </c>
      <c r="BC745">
        <v>0</v>
      </c>
      <c r="BD745">
        <v>0</v>
      </c>
      <c r="BE745">
        <v>0</v>
      </c>
      <c r="BF745">
        <v>0</v>
      </c>
    </row>
    <row r="746" spans="54:58" x14ac:dyDescent="0.25">
      <c r="BB746">
        <v>0</v>
      </c>
      <c r="BC746">
        <v>0</v>
      </c>
      <c r="BD746">
        <v>0</v>
      </c>
      <c r="BE746">
        <v>0</v>
      </c>
      <c r="BF746">
        <v>0</v>
      </c>
    </row>
    <row r="747" spans="54:58" x14ac:dyDescent="0.25">
      <c r="BB747">
        <v>0</v>
      </c>
      <c r="BC747">
        <v>0</v>
      </c>
      <c r="BD747">
        <v>0</v>
      </c>
      <c r="BE747">
        <v>0</v>
      </c>
      <c r="BF747">
        <v>0</v>
      </c>
    </row>
    <row r="748" spans="54:58" x14ac:dyDescent="0.25">
      <c r="BB748">
        <v>0</v>
      </c>
      <c r="BC748">
        <v>0</v>
      </c>
      <c r="BD748">
        <v>0</v>
      </c>
      <c r="BE748">
        <v>0</v>
      </c>
      <c r="BF748">
        <v>0</v>
      </c>
    </row>
    <row r="749" spans="54:58" x14ac:dyDescent="0.25">
      <c r="BB749">
        <v>0</v>
      </c>
      <c r="BC749">
        <v>0</v>
      </c>
      <c r="BD749">
        <v>0</v>
      </c>
      <c r="BE749">
        <v>0</v>
      </c>
      <c r="BF749">
        <v>0</v>
      </c>
    </row>
    <row r="750" spans="54:58" x14ac:dyDescent="0.25">
      <c r="BB750">
        <v>0</v>
      </c>
      <c r="BC750">
        <v>0</v>
      </c>
      <c r="BD750">
        <v>0</v>
      </c>
      <c r="BE750">
        <v>0</v>
      </c>
      <c r="BF750">
        <v>0</v>
      </c>
    </row>
    <row r="751" spans="54:58" x14ac:dyDescent="0.25">
      <c r="BB751">
        <v>0</v>
      </c>
      <c r="BC751">
        <v>0</v>
      </c>
      <c r="BD751">
        <v>0</v>
      </c>
      <c r="BE751">
        <v>0</v>
      </c>
      <c r="BF751">
        <v>0</v>
      </c>
    </row>
    <row r="752" spans="54:58" x14ac:dyDescent="0.25">
      <c r="BB752">
        <v>0</v>
      </c>
      <c r="BC752">
        <v>0</v>
      </c>
      <c r="BD752">
        <v>0</v>
      </c>
      <c r="BE752">
        <v>0</v>
      </c>
      <c r="BF752">
        <v>0</v>
      </c>
    </row>
    <row r="753" spans="54:58" x14ac:dyDescent="0.25">
      <c r="BB753">
        <v>0</v>
      </c>
      <c r="BC753">
        <v>0</v>
      </c>
      <c r="BD753">
        <v>0</v>
      </c>
      <c r="BE753">
        <v>0</v>
      </c>
      <c r="BF753">
        <v>0</v>
      </c>
    </row>
    <row r="754" spans="54:58" x14ac:dyDescent="0.25">
      <c r="BB754">
        <v>0</v>
      </c>
      <c r="BC754">
        <v>0</v>
      </c>
      <c r="BD754">
        <v>0</v>
      </c>
      <c r="BE754">
        <v>0</v>
      </c>
      <c r="BF754">
        <v>0</v>
      </c>
    </row>
    <row r="755" spans="54:58" x14ac:dyDescent="0.25">
      <c r="BB755">
        <v>0</v>
      </c>
      <c r="BC755">
        <v>0</v>
      </c>
      <c r="BD755">
        <v>0</v>
      </c>
      <c r="BE755">
        <v>0</v>
      </c>
      <c r="BF755">
        <v>0</v>
      </c>
    </row>
    <row r="756" spans="54:58" x14ac:dyDescent="0.25">
      <c r="BB756">
        <v>0</v>
      </c>
      <c r="BC756">
        <v>0</v>
      </c>
      <c r="BD756">
        <v>0</v>
      </c>
      <c r="BE756">
        <v>0</v>
      </c>
      <c r="BF756">
        <v>0</v>
      </c>
    </row>
    <row r="757" spans="54:58" x14ac:dyDescent="0.25">
      <c r="BB757">
        <v>0</v>
      </c>
      <c r="BC757">
        <v>0</v>
      </c>
      <c r="BD757">
        <v>0</v>
      </c>
      <c r="BE757">
        <v>0</v>
      </c>
      <c r="BF757">
        <v>0</v>
      </c>
    </row>
    <row r="758" spans="54:58" x14ac:dyDescent="0.25">
      <c r="BB758">
        <v>0</v>
      </c>
      <c r="BC758">
        <v>0</v>
      </c>
      <c r="BD758">
        <v>0</v>
      </c>
      <c r="BE758">
        <v>0</v>
      </c>
      <c r="BF758">
        <v>0</v>
      </c>
    </row>
    <row r="759" spans="54:58" x14ac:dyDescent="0.25">
      <c r="BB759">
        <v>0</v>
      </c>
      <c r="BC759">
        <v>0</v>
      </c>
      <c r="BD759">
        <v>0</v>
      </c>
      <c r="BE759">
        <v>0</v>
      </c>
      <c r="BF759">
        <v>0</v>
      </c>
    </row>
    <row r="760" spans="54:58" x14ac:dyDescent="0.25">
      <c r="BB760">
        <v>0</v>
      </c>
      <c r="BC760">
        <v>0</v>
      </c>
      <c r="BD760">
        <v>0</v>
      </c>
      <c r="BE760">
        <v>0</v>
      </c>
      <c r="BF760">
        <v>0</v>
      </c>
    </row>
    <row r="761" spans="54:58" x14ac:dyDescent="0.25">
      <c r="BB761">
        <v>0</v>
      </c>
      <c r="BC761">
        <v>0</v>
      </c>
      <c r="BD761">
        <v>0</v>
      </c>
      <c r="BE761">
        <v>0</v>
      </c>
      <c r="BF761">
        <v>0</v>
      </c>
    </row>
    <row r="762" spans="54:58" x14ac:dyDescent="0.25">
      <c r="BB762">
        <v>0</v>
      </c>
      <c r="BC762">
        <v>0</v>
      </c>
      <c r="BD762">
        <v>0</v>
      </c>
      <c r="BE762">
        <v>0</v>
      </c>
      <c r="BF762">
        <v>0</v>
      </c>
    </row>
    <row r="763" spans="54:58" x14ac:dyDescent="0.25">
      <c r="BB763">
        <v>0</v>
      </c>
      <c r="BC763">
        <v>0</v>
      </c>
      <c r="BD763">
        <v>0</v>
      </c>
      <c r="BE763">
        <v>0</v>
      </c>
      <c r="BF763">
        <v>0</v>
      </c>
    </row>
    <row r="764" spans="54:58" x14ac:dyDescent="0.25">
      <c r="BB764">
        <v>0</v>
      </c>
      <c r="BC764">
        <v>0</v>
      </c>
      <c r="BD764">
        <v>0</v>
      </c>
      <c r="BE764">
        <v>0</v>
      </c>
      <c r="BF764">
        <v>0</v>
      </c>
    </row>
    <row r="765" spans="54:58" x14ac:dyDescent="0.25">
      <c r="BB765">
        <v>0</v>
      </c>
      <c r="BC765">
        <v>0</v>
      </c>
      <c r="BD765">
        <v>0</v>
      </c>
      <c r="BE765">
        <v>0</v>
      </c>
      <c r="BF765">
        <v>0</v>
      </c>
    </row>
    <row r="766" spans="54:58" x14ac:dyDescent="0.25">
      <c r="BB766">
        <v>0</v>
      </c>
      <c r="BC766">
        <v>0</v>
      </c>
      <c r="BD766">
        <v>0</v>
      </c>
      <c r="BE766">
        <v>0</v>
      </c>
      <c r="BF766">
        <v>0</v>
      </c>
    </row>
    <row r="767" spans="54:58" x14ac:dyDescent="0.25">
      <c r="BB767">
        <v>0</v>
      </c>
      <c r="BC767">
        <v>0</v>
      </c>
      <c r="BD767">
        <v>0</v>
      </c>
      <c r="BE767">
        <v>0</v>
      </c>
      <c r="BF767">
        <v>0</v>
      </c>
    </row>
    <row r="768" spans="54:58" x14ac:dyDescent="0.25">
      <c r="BB768">
        <v>0</v>
      </c>
      <c r="BC768">
        <v>0</v>
      </c>
      <c r="BD768">
        <v>0</v>
      </c>
      <c r="BE768">
        <v>0</v>
      </c>
      <c r="BF768">
        <v>0</v>
      </c>
    </row>
    <row r="769" spans="54:58" x14ac:dyDescent="0.25">
      <c r="BB769">
        <v>0</v>
      </c>
      <c r="BC769">
        <v>0</v>
      </c>
      <c r="BD769">
        <v>0</v>
      </c>
      <c r="BE769">
        <v>0</v>
      </c>
      <c r="BF769">
        <v>0</v>
      </c>
    </row>
    <row r="770" spans="54:58" x14ac:dyDescent="0.25">
      <c r="BB770">
        <v>0</v>
      </c>
      <c r="BC770">
        <v>0</v>
      </c>
      <c r="BD770">
        <v>0</v>
      </c>
      <c r="BE770">
        <v>0</v>
      </c>
      <c r="BF770">
        <v>0</v>
      </c>
    </row>
    <row r="771" spans="54:58" x14ac:dyDescent="0.25">
      <c r="BB771">
        <v>0</v>
      </c>
      <c r="BC771">
        <v>0</v>
      </c>
      <c r="BD771">
        <v>0</v>
      </c>
      <c r="BE771">
        <v>0</v>
      </c>
      <c r="BF771">
        <v>0</v>
      </c>
    </row>
    <row r="772" spans="54:58" x14ac:dyDescent="0.25">
      <c r="BB772">
        <v>0</v>
      </c>
      <c r="BC772">
        <v>0</v>
      </c>
      <c r="BD772">
        <v>0</v>
      </c>
      <c r="BE772">
        <v>0</v>
      </c>
      <c r="BF772">
        <v>0</v>
      </c>
    </row>
    <row r="773" spans="54:58" x14ac:dyDescent="0.25">
      <c r="BB773">
        <v>0</v>
      </c>
      <c r="BC773">
        <v>0</v>
      </c>
      <c r="BD773">
        <v>0</v>
      </c>
      <c r="BE773">
        <v>0</v>
      </c>
      <c r="BF773">
        <v>0</v>
      </c>
    </row>
    <row r="774" spans="54:58" x14ac:dyDescent="0.25">
      <c r="BB774">
        <v>0</v>
      </c>
      <c r="BC774">
        <v>0</v>
      </c>
      <c r="BD774">
        <v>0</v>
      </c>
      <c r="BE774">
        <v>0</v>
      </c>
      <c r="BF774">
        <v>0</v>
      </c>
    </row>
    <row r="775" spans="54:58" x14ac:dyDescent="0.25">
      <c r="BB775">
        <v>0</v>
      </c>
      <c r="BC775">
        <v>0</v>
      </c>
      <c r="BD775">
        <v>0</v>
      </c>
      <c r="BE775">
        <v>0</v>
      </c>
      <c r="BF775">
        <v>0</v>
      </c>
    </row>
    <row r="776" spans="54:58" x14ac:dyDescent="0.25">
      <c r="BB776">
        <v>0</v>
      </c>
      <c r="BC776">
        <v>0</v>
      </c>
      <c r="BD776">
        <v>0</v>
      </c>
      <c r="BE776">
        <v>0</v>
      </c>
      <c r="BF776">
        <v>0</v>
      </c>
    </row>
    <row r="777" spans="54:58" x14ac:dyDescent="0.25">
      <c r="BB777">
        <v>0</v>
      </c>
      <c r="BC777">
        <v>0</v>
      </c>
      <c r="BD777">
        <v>0</v>
      </c>
      <c r="BE777">
        <v>0</v>
      </c>
      <c r="BF777">
        <v>0</v>
      </c>
    </row>
    <row r="778" spans="54:58" x14ac:dyDescent="0.25">
      <c r="BB778">
        <v>0</v>
      </c>
      <c r="BC778">
        <v>0</v>
      </c>
      <c r="BD778">
        <v>0</v>
      </c>
      <c r="BE778">
        <v>0</v>
      </c>
      <c r="BF778">
        <v>0</v>
      </c>
    </row>
    <row r="779" spans="54:58" x14ac:dyDescent="0.25">
      <c r="BB779">
        <v>0</v>
      </c>
      <c r="BC779">
        <v>0</v>
      </c>
      <c r="BD779">
        <v>0</v>
      </c>
      <c r="BE779">
        <v>0</v>
      </c>
      <c r="BF779">
        <v>0</v>
      </c>
    </row>
    <row r="780" spans="54:58" x14ac:dyDescent="0.25">
      <c r="BB780">
        <v>0</v>
      </c>
      <c r="BC780">
        <v>0</v>
      </c>
      <c r="BD780">
        <v>0</v>
      </c>
      <c r="BE780">
        <v>0</v>
      </c>
      <c r="BF780">
        <v>0</v>
      </c>
    </row>
    <row r="781" spans="54:58" x14ac:dyDescent="0.25">
      <c r="BB781">
        <v>0</v>
      </c>
      <c r="BC781">
        <v>0</v>
      </c>
      <c r="BD781">
        <v>0</v>
      </c>
      <c r="BE781">
        <v>0</v>
      </c>
      <c r="BF781">
        <v>0</v>
      </c>
    </row>
    <row r="782" spans="54:58" x14ac:dyDescent="0.25">
      <c r="BB782">
        <v>0</v>
      </c>
      <c r="BC782">
        <v>0</v>
      </c>
      <c r="BD782">
        <v>0</v>
      </c>
      <c r="BE782">
        <v>0</v>
      </c>
      <c r="BF782">
        <v>0</v>
      </c>
    </row>
    <row r="783" spans="54:58" x14ac:dyDescent="0.25">
      <c r="BB783">
        <v>0</v>
      </c>
      <c r="BC783">
        <v>0</v>
      </c>
      <c r="BD783">
        <v>0</v>
      </c>
      <c r="BE783">
        <v>0</v>
      </c>
      <c r="BF783">
        <v>0</v>
      </c>
    </row>
    <row r="784" spans="54:58" x14ac:dyDescent="0.25">
      <c r="BB784">
        <v>0</v>
      </c>
      <c r="BC784">
        <v>0</v>
      </c>
      <c r="BD784">
        <v>0</v>
      </c>
      <c r="BE784">
        <v>0</v>
      </c>
      <c r="BF784">
        <v>0</v>
      </c>
    </row>
    <row r="785" spans="54:58" x14ac:dyDescent="0.25">
      <c r="BB785">
        <v>0</v>
      </c>
      <c r="BC785">
        <v>0</v>
      </c>
      <c r="BD785">
        <v>0</v>
      </c>
      <c r="BE785">
        <v>0</v>
      </c>
      <c r="BF785">
        <v>0</v>
      </c>
    </row>
    <row r="786" spans="54:58" x14ac:dyDescent="0.25">
      <c r="BB786">
        <v>0</v>
      </c>
      <c r="BC786">
        <v>0</v>
      </c>
      <c r="BD786">
        <v>0</v>
      </c>
      <c r="BE786">
        <v>0</v>
      </c>
      <c r="BF786">
        <v>0</v>
      </c>
    </row>
    <row r="787" spans="54:58" x14ac:dyDescent="0.25">
      <c r="BB787">
        <v>0</v>
      </c>
      <c r="BC787">
        <v>0</v>
      </c>
      <c r="BD787">
        <v>0</v>
      </c>
      <c r="BE787">
        <v>0</v>
      </c>
      <c r="BF787">
        <v>0</v>
      </c>
    </row>
    <row r="788" spans="54:58" x14ac:dyDescent="0.25">
      <c r="BB788">
        <v>0</v>
      </c>
      <c r="BC788">
        <v>0</v>
      </c>
      <c r="BD788">
        <v>0</v>
      </c>
      <c r="BE788">
        <v>0</v>
      </c>
      <c r="BF788">
        <v>0</v>
      </c>
    </row>
    <row r="789" spans="54:58" x14ac:dyDescent="0.25">
      <c r="BB789">
        <v>0</v>
      </c>
      <c r="BC789">
        <v>0</v>
      </c>
      <c r="BD789">
        <v>0</v>
      </c>
      <c r="BE789">
        <v>0</v>
      </c>
      <c r="BF789">
        <v>0</v>
      </c>
    </row>
    <row r="790" spans="54:58" x14ac:dyDescent="0.25">
      <c r="BB790">
        <v>0</v>
      </c>
      <c r="BC790">
        <v>0</v>
      </c>
      <c r="BD790">
        <v>0</v>
      </c>
      <c r="BE790">
        <v>0</v>
      </c>
      <c r="BF790">
        <v>0</v>
      </c>
    </row>
    <row r="791" spans="54:58" x14ac:dyDescent="0.25">
      <c r="BB791">
        <v>0</v>
      </c>
      <c r="BC791">
        <v>0</v>
      </c>
      <c r="BD791">
        <v>0</v>
      </c>
      <c r="BE791">
        <v>0</v>
      </c>
      <c r="BF791">
        <v>0</v>
      </c>
    </row>
    <row r="792" spans="54:58" x14ac:dyDescent="0.25">
      <c r="BB792">
        <v>0</v>
      </c>
      <c r="BC792">
        <v>0</v>
      </c>
      <c r="BD792">
        <v>0</v>
      </c>
      <c r="BE792">
        <v>0</v>
      </c>
      <c r="BF792">
        <v>0</v>
      </c>
    </row>
    <row r="793" spans="54:58" x14ac:dyDescent="0.25">
      <c r="BB793">
        <v>0</v>
      </c>
      <c r="BC793">
        <v>0</v>
      </c>
      <c r="BD793">
        <v>0</v>
      </c>
      <c r="BE793">
        <v>0</v>
      </c>
      <c r="BF793">
        <v>0</v>
      </c>
    </row>
    <row r="794" spans="54:58" x14ac:dyDescent="0.25">
      <c r="BB794">
        <v>0</v>
      </c>
      <c r="BC794">
        <v>0</v>
      </c>
      <c r="BD794">
        <v>0</v>
      </c>
      <c r="BE794">
        <v>0</v>
      </c>
      <c r="BF794">
        <v>0</v>
      </c>
    </row>
    <row r="795" spans="54:58" x14ac:dyDescent="0.25">
      <c r="BB795">
        <v>0</v>
      </c>
      <c r="BC795">
        <v>0</v>
      </c>
      <c r="BD795">
        <v>0</v>
      </c>
      <c r="BE795">
        <v>0</v>
      </c>
      <c r="BF795">
        <v>0</v>
      </c>
    </row>
    <row r="796" spans="54:58" x14ac:dyDescent="0.25">
      <c r="BB796">
        <v>0</v>
      </c>
      <c r="BC796">
        <v>0</v>
      </c>
      <c r="BD796">
        <v>0</v>
      </c>
      <c r="BE796">
        <v>0</v>
      </c>
      <c r="BF796">
        <v>0</v>
      </c>
    </row>
    <row r="797" spans="54:58" x14ac:dyDescent="0.25">
      <c r="BB797">
        <v>0</v>
      </c>
      <c r="BC797">
        <v>0</v>
      </c>
      <c r="BD797">
        <v>0</v>
      </c>
      <c r="BE797">
        <v>0</v>
      </c>
      <c r="BF797">
        <v>0</v>
      </c>
    </row>
    <row r="798" spans="54:58" x14ac:dyDescent="0.25">
      <c r="BB798">
        <v>0</v>
      </c>
      <c r="BC798">
        <v>0</v>
      </c>
      <c r="BD798">
        <v>0</v>
      </c>
      <c r="BE798">
        <v>0</v>
      </c>
      <c r="BF798">
        <v>0</v>
      </c>
    </row>
    <row r="799" spans="54:58" x14ac:dyDescent="0.25">
      <c r="BB799">
        <v>0</v>
      </c>
      <c r="BC799">
        <v>0</v>
      </c>
      <c r="BD799">
        <v>0</v>
      </c>
      <c r="BE799">
        <v>0</v>
      </c>
      <c r="BF799">
        <v>0</v>
      </c>
    </row>
    <row r="800" spans="54:58" x14ac:dyDescent="0.25">
      <c r="BB800">
        <v>0</v>
      </c>
      <c r="BC800">
        <v>0</v>
      </c>
      <c r="BD800">
        <v>0</v>
      </c>
      <c r="BE800">
        <v>0</v>
      </c>
      <c r="BF800">
        <v>0</v>
      </c>
    </row>
    <row r="801" spans="54:58" x14ac:dyDescent="0.25">
      <c r="BB801">
        <v>0</v>
      </c>
      <c r="BC801">
        <v>0</v>
      </c>
      <c r="BD801">
        <v>0</v>
      </c>
      <c r="BE801">
        <v>0</v>
      </c>
      <c r="BF801">
        <v>0</v>
      </c>
    </row>
    <row r="802" spans="54:58" x14ac:dyDescent="0.25">
      <c r="BB802">
        <v>0</v>
      </c>
      <c r="BC802">
        <v>0</v>
      </c>
      <c r="BD802">
        <v>0</v>
      </c>
      <c r="BE802">
        <v>0</v>
      </c>
      <c r="BF802">
        <v>0</v>
      </c>
    </row>
    <row r="803" spans="54:58" x14ac:dyDescent="0.25">
      <c r="BB803">
        <v>0</v>
      </c>
      <c r="BC803">
        <v>0</v>
      </c>
      <c r="BD803">
        <v>0</v>
      </c>
      <c r="BE803">
        <v>0</v>
      </c>
      <c r="BF803">
        <v>0</v>
      </c>
    </row>
    <row r="804" spans="54:58" x14ac:dyDescent="0.25">
      <c r="BB804">
        <v>0</v>
      </c>
      <c r="BC804">
        <v>0</v>
      </c>
      <c r="BD804">
        <v>0</v>
      </c>
      <c r="BE804">
        <v>0</v>
      </c>
      <c r="BF804">
        <v>0</v>
      </c>
    </row>
    <row r="805" spans="54:58" x14ac:dyDescent="0.25">
      <c r="BB805">
        <v>0</v>
      </c>
      <c r="BC805">
        <v>0</v>
      </c>
      <c r="BD805">
        <v>0</v>
      </c>
      <c r="BE805">
        <v>0</v>
      </c>
      <c r="BF805">
        <v>0</v>
      </c>
    </row>
    <row r="806" spans="54:58" x14ac:dyDescent="0.25">
      <c r="BB806">
        <v>0</v>
      </c>
      <c r="BC806">
        <v>0</v>
      </c>
      <c r="BD806">
        <v>0</v>
      </c>
      <c r="BE806">
        <v>0</v>
      </c>
      <c r="BF806">
        <v>0</v>
      </c>
    </row>
    <row r="807" spans="54:58" x14ac:dyDescent="0.25">
      <c r="BB807">
        <v>0</v>
      </c>
      <c r="BC807">
        <v>0</v>
      </c>
      <c r="BD807">
        <v>0</v>
      </c>
      <c r="BE807">
        <v>0</v>
      </c>
      <c r="BF807">
        <v>0</v>
      </c>
    </row>
    <row r="808" spans="54:58" x14ac:dyDescent="0.25">
      <c r="BB808">
        <v>0</v>
      </c>
      <c r="BC808">
        <v>0</v>
      </c>
      <c r="BD808">
        <v>0</v>
      </c>
      <c r="BE808">
        <v>0</v>
      </c>
      <c r="BF808">
        <v>0</v>
      </c>
    </row>
    <row r="809" spans="54:58" x14ac:dyDescent="0.25">
      <c r="BB809">
        <v>0</v>
      </c>
      <c r="BC809">
        <v>0</v>
      </c>
      <c r="BD809">
        <v>0</v>
      </c>
      <c r="BE809">
        <v>0</v>
      </c>
      <c r="BF809">
        <v>0</v>
      </c>
    </row>
    <row r="810" spans="54:58" x14ac:dyDescent="0.25">
      <c r="BB810">
        <v>0</v>
      </c>
      <c r="BC810">
        <v>0</v>
      </c>
      <c r="BD810">
        <v>0</v>
      </c>
      <c r="BE810">
        <v>0</v>
      </c>
      <c r="BF810">
        <v>0</v>
      </c>
    </row>
    <row r="811" spans="54:58" x14ac:dyDescent="0.25">
      <c r="BB811">
        <v>0</v>
      </c>
      <c r="BC811">
        <v>0</v>
      </c>
      <c r="BD811">
        <v>0</v>
      </c>
      <c r="BE811">
        <v>0</v>
      </c>
      <c r="BF811">
        <v>0</v>
      </c>
    </row>
    <row r="812" spans="54:58" x14ac:dyDescent="0.25">
      <c r="BB812">
        <v>0</v>
      </c>
      <c r="BC812">
        <v>0</v>
      </c>
      <c r="BD812">
        <v>0</v>
      </c>
      <c r="BE812">
        <v>0</v>
      </c>
      <c r="BF812">
        <v>0</v>
      </c>
    </row>
    <row r="813" spans="54:58" x14ac:dyDescent="0.25">
      <c r="BB813">
        <v>0</v>
      </c>
      <c r="BC813">
        <v>0</v>
      </c>
      <c r="BD813">
        <v>0</v>
      </c>
      <c r="BE813">
        <v>0</v>
      </c>
      <c r="BF813">
        <v>0</v>
      </c>
    </row>
    <row r="814" spans="54:58" x14ac:dyDescent="0.25">
      <c r="BB814">
        <v>0</v>
      </c>
      <c r="BC814">
        <v>0</v>
      </c>
      <c r="BD814">
        <v>0</v>
      </c>
      <c r="BE814">
        <v>0</v>
      </c>
      <c r="BF814">
        <v>0</v>
      </c>
    </row>
    <row r="815" spans="54:58" x14ac:dyDescent="0.25">
      <c r="BB815">
        <v>0</v>
      </c>
      <c r="BC815">
        <v>0</v>
      </c>
      <c r="BD815">
        <v>0</v>
      </c>
      <c r="BE815">
        <v>0</v>
      </c>
      <c r="BF815">
        <v>0</v>
      </c>
    </row>
    <row r="816" spans="54:58" x14ac:dyDescent="0.25">
      <c r="BB816">
        <v>0</v>
      </c>
      <c r="BC816">
        <v>0</v>
      </c>
      <c r="BD816">
        <v>0</v>
      </c>
      <c r="BE816">
        <v>0</v>
      </c>
      <c r="BF816">
        <v>0</v>
      </c>
    </row>
    <row r="817" spans="54:58" x14ac:dyDescent="0.25">
      <c r="BB817">
        <v>0</v>
      </c>
      <c r="BC817">
        <v>0</v>
      </c>
      <c r="BD817">
        <v>0</v>
      </c>
      <c r="BE817">
        <v>0</v>
      </c>
      <c r="BF817">
        <v>0</v>
      </c>
    </row>
    <row r="818" spans="54:58" x14ac:dyDescent="0.25">
      <c r="BB818">
        <v>0</v>
      </c>
      <c r="BC818">
        <v>0</v>
      </c>
      <c r="BD818">
        <v>0</v>
      </c>
      <c r="BE818">
        <v>0</v>
      </c>
      <c r="BF818">
        <v>0</v>
      </c>
    </row>
    <row r="819" spans="54:58" x14ac:dyDescent="0.25">
      <c r="BB819">
        <v>0</v>
      </c>
      <c r="BC819">
        <v>0</v>
      </c>
      <c r="BD819">
        <v>0</v>
      </c>
      <c r="BE819">
        <v>0</v>
      </c>
      <c r="BF819">
        <v>0</v>
      </c>
    </row>
    <row r="820" spans="54:58" x14ac:dyDescent="0.25">
      <c r="BB820">
        <v>0</v>
      </c>
      <c r="BC820">
        <v>0</v>
      </c>
      <c r="BD820">
        <v>0</v>
      </c>
      <c r="BE820">
        <v>0</v>
      </c>
      <c r="BF820">
        <v>0</v>
      </c>
    </row>
    <row r="821" spans="54:58" x14ac:dyDescent="0.25">
      <c r="BB821">
        <v>0</v>
      </c>
      <c r="BC821">
        <v>0</v>
      </c>
      <c r="BD821">
        <v>0</v>
      </c>
      <c r="BE821">
        <v>0</v>
      </c>
      <c r="BF821">
        <v>0</v>
      </c>
    </row>
    <row r="822" spans="54:58" x14ac:dyDescent="0.25">
      <c r="BB822">
        <v>0</v>
      </c>
      <c r="BC822">
        <v>0</v>
      </c>
      <c r="BD822">
        <v>0</v>
      </c>
      <c r="BE822">
        <v>0</v>
      </c>
      <c r="BF822">
        <v>0</v>
      </c>
    </row>
    <row r="823" spans="54:58" x14ac:dyDescent="0.25">
      <c r="BB823">
        <v>0</v>
      </c>
      <c r="BC823">
        <v>0</v>
      </c>
      <c r="BD823">
        <v>0</v>
      </c>
      <c r="BE823">
        <v>0</v>
      </c>
      <c r="BF823">
        <v>0</v>
      </c>
    </row>
    <row r="824" spans="54:58" x14ac:dyDescent="0.25">
      <c r="BB824">
        <v>0</v>
      </c>
      <c r="BC824">
        <v>0</v>
      </c>
      <c r="BD824">
        <v>0</v>
      </c>
      <c r="BE824">
        <v>0</v>
      </c>
      <c r="BF824">
        <v>0</v>
      </c>
    </row>
    <row r="825" spans="54:58" x14ac:dyDescent="0.25">
      <c r="BB825">
        <v>0</v>
      </c>
      <c r="BC825">
        <v>0</v>
      </c>
      <c r="BD825">
        <v>0</v>
      </c>
      <c r="BE825">
        <v>0</v>
      </c>
      <c r="BF825">
        <v>0</v>
      </c>
    </row>
    <row r="826" spans="54:58" x14ac:dyDescent="0.25">
      <c r="BB826">
        <v>0</v>
      </c>
      <c r="BC826">
        <v>0</v>
      </c>
      <c r="BD826">
        <v>0</v>
      </c>
      <c r="BE826">
        <v>0</v>
      </c>
      <c r="BF826">
        <v>0</v>
      </c>
    </row>
    <row r="827" spans="54:58" x14ac:dyDescent="0.25">
      <c r="BB827">
        <v>0</v>
      </c>
      <c r="BC827">
        <v>0</v>
      </c>
      <c r="BD827">
        <v>0</v>
      </c>
      <c r="BE827">
        <v>0</v>
      </c>
      <c r="BF827">
        <v>0</v>
      </c>
    </row>
    <row r="828" spans="54:58" x14ac:dyDescent="0.25">
      <c r="BB828">
        <v>0</v>
      </c>
      <c r="BC828">
        <v>0</v>
      </c>
      <c r="BD828">
        <v>0</v>
      </c>
      <c r="BE828">
        <v>0</v>
      </c>
      <c r="BF828">
        <v>0</v>
      </c>
    </row>
    <row r="829" spans="54:58" x14ac:dyDescent="0.25">
      <c r="BB829">
        <v>0</v>
      </c>
      <c r="BC829">
        <v>0</v>
      </c>
      <c r="BD829">
        <v>0</v>
      </c>
      <c r="BE829">
        <v>0</v>
      </c>
      <c r="BF829">
        <v>0</v>
      </c>
    </row>
    <row r="830" spans="54:58" x14ac:dyDescent="0.25">
      <c r="BB830">
        <v>0</v>
      </c>
      <c r="BC830">
        <v>0</v>
      </c>
      <c r="BD830">
        <v>0</v>
      </c>
      <c r="BE830">
        <v>0</v>
      </c>
      <c r="BF830">
        <v>0</v>
      </c>
    </row>
    <row r="831" spans="54:58" x14ac:dyDescent="0.25">
      <c r="BB831">
        <v>0</v>
      </c>
      <c r="BC831">
        <v>0</v>
      </c>
      <c r="BD831">
        <v>0</v>
      </c>
      <c r="BE831">
        <v>0</v>
      </c>
      <c r="BF831">
        <v>0</v>
      </c>
    </row>
    <row r="832" spans="54:58" x14ac:dyDescent="0.25">
      <c r="BB832">
        <v>0</v>
      </c>
      <c r="BC832">
        <v>0</v>
      </c>
      <c r="BD832">
        <v>0</v>
      </c>
      <c r="BE832">
        <v>0</v>
      </c>
      <c r="BF832">
        <v>0</v>
      </c>
    </row>
    <row r="833" spans="54:58" x14ac:dyDescent="0.25">
      <c r="BB833">
        <v>0</v>
      </c>
      <c r="BC833">
        <v>0</v>
      </c>
      <c r="BD833">
        <v>0</v>
      </c>
      <c r="BE833">
        <v>0</v>
      </c>
      <c r="BF833">
        <v>0</v>
      </c>
    </row>
    <row r="834" spans="54:58" x14ac:dyDescent="0.25">
      <c r="BB834">
        <v>0</v>
      </c>
      <c r="BC834">
        <v>0</v>
      </c>
      <c r="BD834">
        <v>0</v>
      </c>
      <c r="BE834">
        <v>0</v>
      </c>
      <c r="BF834">
        <v>0</v>
      </c>
    </row>
    <row r="835" spans="54:58" x14ac:dyDescent="0.25">
      <c r="BB835">
        <v>0</v>
      </c>
      <c r="BC835">
        <v>0</v>
      </c>
      <c r="BD835">
        <v>0</v>
      </c>
      <c r="BE835">
        <v>0</v>
      </c>
      <c r="BF835">
        <v>0</v>
      </c>
    </row>
    <row r="836" spans="54:58" x14ac:dyDescent="0.25">
      <c r="BB836">
        <v>0</v>
      </c>
      <c r="BC836">
        <v>0</v>
      </c>
      <c r="BD836">
        <v>0</v>
      </c>
      <c r="BE836">
        <v>0</v>
      </c>
      <c r="BF836">
        <v>0</v>
      </c>
    </row>
    <row r="837" spans="54:58" x14ac:dyDescent="0.25">
      <c r="BB837">
        <v>0</v>
      </c>
      <c r="BC837">
        <v>0</v>
      </c>
      <c r="BD837">
        <v>0</v>
      </c>
      <c r="BE837">
        <v>0</v>
      </c>
      <c r="BF837">
        <v>0</v>
      </c>
    </row>
    <row r="838" spans="54:58" x14ac:dyDescent="0.25">
      <c r="BB838">
        <v>0</v>
      </c>
      <c r="BC838">
        <v>0</v>
      </c>
      <c r="BD838">
        <v>0</v>
      </c>
      <c r="BE838">
        <v>0</v>
      </c>
      <c r="BF838">
        <v>0</v>
      </c>
    </row>
    <row r="839" spans="54:58" x14ac:dyDescent="0.25">
      <c r="BB839">
        <v>0</v>
      </c>
      <c r="BC839">
        <v>0</v>
      </c>
      <c r="BD839">
        <v>0</v>
      </c>
      <c r="BE839">
        <v>0</v>
      </c>
      <c r="BF839">
        <v>0</v>
      </c>
    </row>
    <row r="840" spans="54:58" x14ac:dyDescent="0.25">
      <c r="BB840">
        <v>0</v>
      </c>
      <c r="BC840">
        <v>0</v>
      </c>
      <c r="BD840">
        <v>0</v>
      </c>
      <c r="BE840">
        <v>0</v>
      </c>
      <c r="BF840">
        <v>0</v>
      </c>
    </row>
    <row r="841" spans="54:58" x14ac:dyDescent="0.25">
      <c r="BB841">
        <v>0</v>
      </c>
      <c r="BC841">
        <v>0</v>
      </c>
      <c r="BD841">
        <v>0</v>
      </c>
      <c r="BE841">
        <v>0</v>
      </c>
      <c r="BF841">
        <v>0</v>
      </c>
    </row>
    <row r="842" spans="54:58" x14ac:dyDescent="0.25">
      <c r="BB842">
        <v>0</v>
      </c>
      <c r="BC842">
        <v>0</v>
      </c>
      <c r="BD842">
        <v>0</v>
      </c>
      <c r="BE842">
        <v>0</v>
      </c>
      <c r="BF842">
        <v>0</v>
      </c>
    </row>
    <row r="843" spans="54:58" x14ac:dyDescent="0.25">
      <c r="BB843">
        <v>0</v>
      </c>
      <c r="BC843">
        <v>0</v>
      </c>
      <c r="BD843">
        <v>0</v>
      </c>
      <c r="BE843">
        <v>0</v>
      </c>
      <c r="BF843">
        <v>0</v>
      </c>
    </row>
    <row r="844" spans="54:58" x14ac:dyDescent="0.25">
      <c r="BB844">
        <v>0</v>
      </c>
      <c r="BC844">
        <v>0</v>
      </c>
      <c r="BD844">
        <v>0</v>
      </c>
      <c r="BE844">
        <v>0</v>
      </c>
      <c r="BF844">
        <v>0</v>
      </c>
    </row>
    <row r="845" spans="54:58" x14ac:dyDescent="0.25">
      <c r="BB845">
        <v>0</v>
      </c>
      <c r="BC845">
        <v>0</v>
      </c>
      <c r="BD845">
        <v>0</v>
      </c>
      <c r="BE845">
        <v>0</v>
      </c>
      <c r="BF845">
        <v>0</v>
      </c>
    </row>
    <row r="846" spans="54:58" x14ac:dyDescent="0.25">
      <c r="BB846">
        <v>0</v>
      </c>
      <c r="BC846">
        <v>0</v>
      </c>
      <c r="BD846">
        <v>0</v>
      </c>
      <c r="BE846">
        <v>0</v>
      </c>
      <c r="BF846">
        <v>0</v>
      </c>
    </row>
    <row r="847" spans="54:58" x14ac:dyDescent="0.25">
      <c r="BB847">
        <v>0</v>
      </c>
      <c r="BC847">
        <v>0</v>
      </c>
      <c r="BD847">
        <v>0</v>
      </c>
      <c r="BE847">
        <v>0</v>
      </c>
      <c r="BF847">
        <v>0</v>
      </c>
    </row>
    <row r="848" spans="54:58" x14ac:dyDescent="0.25">
      <c r="BB848">
        <v>0</v>
      </c>
      <c r="BC848">
        <v>0</v>
      </c>
      <c r="BD848">
        <v>0</v>
      </c>
      <c r="BE848">
        <v>0</v>
      </c>
      <c r="BF848">
        <v>0</v>
      </c>
    </row>
    <row r="849" spans="54:58" x14ac:dyDescent="0.25">
      <c r="BB849">
        <v>0</v>
      </c>
      <c r="BC849">
        <v>0</v>
      </c>
      <c r="BD849">
        <v>0</v>
      </c>
      <c r="BE849">
        <v>0</v>
      </c>
      <c r="BF849">
        <v>0</v>
      </c>
    </row>
    <row r="850" spans="54:58" x14ac:dyDescent="0.25">
      <c r="BB850">
        <v>0</v>
      </c>
      <c r="BC850">
        <v>0</v>
      </c>
      <c r="BD850">
        <v>0</v>
      </c>
      <c r="BE850">
        <v>0</v>
      </c>
      <c r="BF850">
        <v>0</v>
      </c>
    </row>
    <row r="851" spans="54:58" x14ac:dyDescent="0.25">
      <c r="BB851">
        <v>0</v>
      </c>
      <c r="BC851">
        <v>0</v>
      </c>
      <c r="BD851">
        <v>0</v>
      </c>
      <c r="BE851">
        <v>0</v>
      </c>
      <c r="BF851">
        <v>0</v>
      </c>
    </row>
    <row r="852" spans="54:58" x14ac:dyDescent="0.25">
      <c r="BB852">
        <v>0</v>
      </c>
      <c r="BC852">
        <v>0</v>
      </c>
      <c r="BD852">
        <v>0</v>
      </c>
      <c r="BE852">
        <v>0</v>
      </c>
      <c r="BF852">
        <v>0</v>
      </c>
    </row>
    <row r="853" spans="54:58" x14ac:dyDescent="0.25">
      <c r="BB853">
        <v>0</v>
      </c>
      <c r="BC853">
        <v>0</v>
      </c>
      <c r="BD853">
        <v>0</v>
      </c>
      <c r="BE853">
        <v>0</v>
      </c>
      <c r="BF853">
        <v>0</v>
      </c>
    </row>
    <row r="854" spans="54:58" x14ac:dyDescent="0.25">
      <c r="BB854">
        <v>0</v>
      </c>
      <c r="BC854">
        <v>0</v>
      </c>
      <c r="BD854">
        <v>0</v>
      </c>
      <c r="BE854">
        <v>0</v>
      </c>
      <c r="BF854">
        <v>0</v>
      </c>
    </row>
    <row r="855" spans="54:58" x14ac:dyDescent="0.25">
      <c r="BB855">
        <v>0</v>
      </c>
      <c r="BC855">
        <v>0</v>
      </c>
      <c r="BD855">
        <v>0</v>
      </c>
      <c r="BE855">
        <v>0</v>
      </c>
      <c r="BF855">
        <v>0</v>
      </c>
    </row>
    <row r="856" spans="54:58" x14ac:dyDescent="0.25">
      <c r="BB856">
        <v>0</v>
      </c>
      <c r="BC856">
        <v>0</v>
      </c>
      <c r="BD856">
        <v>0</v>
      </c>
      <c r="BE856">
        <v>0</v>
      </c>
      <c r="BF856">
        <v>0</v>
      </c>
    </row>
    <row r="857" spans="54:58" x14ac:dyDescent="0.25">
      <c r="BB857">
        <v>0</v>
      </c>
      <c r="BC857">
        <v>0</v>
      </c>
      <c r="BD857">
        <v>0</v>
      </c>
      <c r="BE857">
        <v>0</v>
      </c>
      <c r="BF857">
        <v>0</v>
      </c>
    </row>
    <row r="858" spans="54:58" x14ac:dyDescent="0.25">
      <c r="BB858">
        <v>0</v>
      </c>
      <c r="BC858">
        <v>0</v>
      </c>
      <c r="BD858">
        <v>0</v>
      </c>
      <c r="BE858">
        <v>0</v>
      </c>
      <c r="BF858">
        <v>0</v>
      </c>
    </row>
    <row r="859" spans="54:58" x14ac:dyDescent="0.25">
      <c r="BB859">
        <v>0</v>
      </c>
      <c r="BC859">
        <v>0</v>
      </c>
      <c r="BD859">
        <v>0</v>
      </c>
      <c r="BE859">
        <v>0</v>
      </c>
      <c r="BF859">
        <v>0</v>
      </c>
    </row>
    <row r="860" spans="54:58" x14ac:dyDescent="0.25">
      <c r="BB860">
        <v>0</v>
      </c>
      <c r="BC860">
        <v>0</v>
      </c>
      <c r="BD860">
        <v>0</v>
      </c>
      <c r="BE860">
        <v>0</v>
      </c>
      <c r="BF860">
        <v>0</v>
      </c>
    </row>
    <row r="861" spans="54:58" x14ac:dyDescent="0.25">
      <c r="BB861">
        <v>0</v>
      </c>
      <c r="BC861">
        <v>0</v>
      </c>
      <c r="BD861">
        <v>0</v>
      </c>
      <c r="BE861">
        <v>0</v>
      </c>
      <c r="BF861">
        <v>0</v>
      </c>
    </row>
    <row r="862" spans="54:58" x14ac:dyDescent="0.25">
      <c r="BB862">
        <v>0</v>
      </c>
      <c r="BC862">
        <v>0</v>
      </c>
      <c r="BD862">
        <v>0</v>
      </c>
      <c r="BE862">
        <v>0</v>
      </c>
      <c r="BF862">
        <v>0</v>
      </c>
    </row>
    <row r="863" spans="54:58" x14ac:dyDescent="0.25">
      <c r="BB863">
        <v>0</v>
      </c>
      <c r="BC863">
        <v>0</v>
      </c>
      <c r="BD863">
        <v>0</v>
      </c>
      <c r="BE863">
        <v>0</v>
      </c>
      <c r="BF863">
        <v>0</v>
      </c>
    </row>
    <row r="864" spans="54:58" x14ac:dyDescent="0.25">
      <c r="BB864">
        <v>0</v>
      </c>
      <c r="BC864">
        <v>0</v>
      </c>
      <c r="BD864">
        <v>0</v>
      </c>
      <c r="BE864">
        <v>0</v>
      </c>
      <c r="BF864">
        <v>0</v>
      </c>
    </row>
    <row r="865" spans="54:58" x14ac:dyDescent="0.25">
      <c r="BB865">
        <v>0</v>
      </c>
      <c r="BC865">
        <v>0</v>
      </c>
      <c r="BD865">
        <v>0</v>
      </c>
      <c r="BE865">
        <v>0</v>
      </c>
      <c r="BF865">
        <v>0</v>
      </c>
    </row>
    <row r="866" spans="54:58" x14ac:dyDescent="0.25">
      <c r="BB866">
        <v>0</v>
      </c>
      <c r="BC866">
        <v>0</v>
      </c>
      <c r="BD866">
        <v>0</v>
      </c>
      <c r="BE866">
        <v>0</v>
      </c>
      <c r="BF866">
        <v>0</v>
      </c>
    </row>
    <row r="867" spans="54:58" x14ac:dyDescent="0.25">
      <c r="BB867">
        <v>0</v>
      </c>
      <c r="BC867">
        <v>0</v>
      </c>
      <c r="BD867">
        <v>0</v>
      </c>
      <c r="BE867">
        <v>0</v>
      </c>
      <c r="BF867">
        <v>0</v>
      </c>
    </row>
    <row r="868" spans="54:58" x14ac:dyDescent="0.25">
      <c r="BB868">
        <v>0</v>
      </c>
      <c r="BC868">
        <v>0</v>
      </c>
      <c r="BD868">
        <v>0</v>
      </c>
      <c r="BE868">
        <v>0</v>
      </c>
      <c r="BF868">
        <v>0</v>
      </c>
    </row>
    <row r="869" spans="54:58" x14ac:dyDescent="0.25">
      <c r="BB869">
        <v>0</v>
      </c>
      <c r="BC869">
        <v>0</v>
      </c>
      <c r="BD869">
        <v>0</v>
      </c>
      <c r="BE869">
        <v>0</v>
      </c>
      <c r="BF869">
        <v>0</v>
      </c>
    </row>
    <row r="870" spans="54:58" x14ac:dyDescent="0.25">
      <c r="BB870">
        <v>0</v>
      </c>
      <c r="BC870">
        <v>0</v>
      </c>
      <c r="BD870">
        <v>0</v>
      </c>
      <c r="BE870">
        <v>0</v>
      </c>
      <c r="BF870">
        <v>0</v>
      </c>
    </row>
    <row r="871" spans="54:58" x14ac:dyDescent="0.25">
      <c r="BB871">
        <v>0</v>
      </c>
      <c r="BC871">
        <v>0</v>
      </c>
      <c r="BD871">
        <v>0</v>
      </c>
      <c r="BE871">
        <v>0</v>
      </c>
      <c r="BF871">
        <v>0</v>
      </c>
    </row>
    <row r="872" spans="54:58" x14ac:dyDescent="0.25">
      <c r="BB872">
        <v>0</v>
      </c>
      <c r="BC872">
        <v>0</v>
      </c>
      <c r="BD872">
        <v>0</v>
      </c>
      <c r="BE872">
        <v>0</v>
      </c>
      <c r="BF872">
        <v>0</v>
      </c>
    </row>
    <row r="873" spans="54:58" x14ac:dyDescent="0.25">
      <c r="BB873">
        <v>0</v>
      </c>
      <c r="BC873">
        <v>0</v>
      </c>
      <c r="BD873">
        <v>0</v>
      </c>
      <c r="BE873">
        <v>0</v>
      </c>
      <c r="BF873">
        <v>0</v>
      </c>
    </row>
    <row r="874" spans="54:58" x14ac:dyDescent="0.25">
      <c r="BB874">
        <v>0</v>
      </c>
      <c r="BC874">
        <v>0</v>
      </c>
      <c r="BD874">
        <v>0</v>
      </c>
      <c r="BE874">
        <v>0</v>
      </c>
      <c r="BF874">
        <v>0</v>
      </c>
    </row>
    <row r="875" spans="54:58" x14ac:dyDescent="0.25">
      <c r="BB875">
        <v>0</v>
      </c>
      <c r="BC875">
        <v>0</v>
      </c>
      <c r="BD875">
        <v>0</v>
      </c>
      <c r="BE875">
        <v>0</v>
      </c>
      <c r="BF875">
        <v>0</v>
      </c>
    </row>
    <row r="876" spans="54:58" x14ac:dyDescent="0.25">
      <c r="BB876">
        <v>0</v>
      </c>
      <c r="BC876">
        <v>0</v>
      </c>
      <c r="BD876">
        <v>0</v>
      </c>
      <c r="BE876">
        <v>0</v>
      </c>
      <c r="BF876">
        <v>0</v>
      </c>
    </row>
    <row r="877" spans="54:58" x14ac:dyDescent="0.25">
      <c r="BB877">
        <v>0</v>
      </c>
      <c r="BC877">
        <v>0</v>
      </c>
      <c r="BD877">
        <v>0</v>
      </c>
      <c r="BE877">
        <v>0</v>
      </c>
      <c r="BF877">
        <v>0</v>
      </c>
    </row>
    <row r="878" spans="54:58" x14ac:dyDescent="0.25">
      <c r="BB878">
        <v>0</v>
      </c>
      <c r="BC878">
        <v>0</v>
      </c>
      <c r="BD878">
        <v>0</v>
      </c>
      <c r="BE878">
        <v>0</v>
      </c>
      <c r="BF878">
        <v>0</v>
      </c>
    </row>
    <row r="879" spans="54:58" x14ac:dyDescent="0.25">
      <c r="BB879">
        <v>0</v>
      </c>
      <c r="BC879">
        <v>0</v>
      </c>
      <c r="BD879">
        <v>0</v>
      </c>
      <c r="BE879">
        <v>0</v>
      </c>
      <c r="BF879">
        <v>0</v>
      </c>
    </row>
    <row r="880" spans="54:58" x14ac:dyDescent="0.25">
      <c r="BB880">
        <v>0</v>
      </c>
      <c r="BC880">
        <v>0</v>
      </c>
      <c r="BD880">
        <v>0</v>
      </c>
      <c r="BE880">
        <v>0</v>
      </c>
      <c r="BF880">
        <v>0</v>
      </c>
    </row>
    <row r="881" spans="54:58" x14ac:dyDescent="0.25">
      <c r="BB881">
        <v>0</v>
      </c>
      <c r="BC881">
        <v>0</v>
      </c>
      <c r="BD881">
        <v>0</v>
      </c>
      <c r="BE881">
        <v>0</v>
      </c>
      <c r="BF881">
        <v>0</v>
      </c>
    </row>
    <row r="882" spans="54:58" x14ac:dyDescent="0.25">
      <c r="BB882">
        <v>0</v>
      </c>
      <c r="BC882">
        <v>0</v>
      </c>
      <c r="BD882">
        <v>0</v>
      </c>
      <c r="BE882">
        <v>0</v>
      </c>
      <c r="BF882">
        <v>0</v>
      </c>
    </row>
    <row r="883" spans="54:58" x14ac:dyDescent="0.25">
      <c r="BB883">
        <v>0</v>
      </c>
      <c r="BC883">
        <v>0</v>
      </c>
      <c r="BD883">
        <v>0</v>
      </c>
      <c r="BE883">
        <v>0</v>
      </c>
      <c r="BF883">
        <v>0</v>
      </c>
    </row>
    <row r="884" spans="54:58" x14ac:dyDescent="0.25">
      <c r="BB884">
        <v>0</v>
      </c>
      <c r="BC884">
        <v>0</v>
      </c>
      <c r="BD884">
        <v>0</v>
      </c>
      <c r="BE884">
        <v>0</v>
      </c>
      <c r="BF884">
        <v>0</v>
      </c>
    </row>
    <row r="885" spans="54:58" x14ac:dyDescent="0.25">
      <c r="BB885">
        <v>0</v>
      </c>
      <c r="BC885">
        <v>0</v>
      </c>
      <c r="BD885">
        <v>0</v>
      </c>
      <c r="BE885">
        <v>0</v>
      </c>
      <c r="BF885">
        <v>0</v>
      </c>
    </row>
    <row r="886" spans="54:58" x14ac:dyDescent="0.25">
      <c r="BB886">
        <v>0</v>
      </c>
      <c r="BC886">
        <v>0</v>
      </c>
      <c r="BD886">
        <v>0</v>
      </c>
      <c r="BE886">
        <v>0</v>
      </c>
      <c r="BF886">
        <v>0</v>
      </c>
    </row>
    <row r="887" spans="54:58" x14ac:dyDescent="0.25">
      <c r="BB887">
        <v>0</v>
      </c>
      <c r="BC887">
        <v>0</v>
      </c>
      <c r="BD887">
        <v>0</v>
      </c>
      <c r="BE887">
        <v>0</v>
      </c>
      <c r="BF887">
        <v>0</v>
      </c>
    </row>
    <row r="888" spans="54:58" x14ac:dyDescent="0.25">
      <c r="BB888">
        <v>0</v>
      </c>
      <c r="BC888">
        <v>0</v>
      </c>
      <c r="BD888">
        <v>0</v>
      </c>
      <c r="BE888">
        <v>0</v>
      </c>
      <c r="BF888">
        <v>0</v>
      </c>
    </row>
    <row r="889" spans="54:58" x14ac:dyDescent="0.25">
      <c r="BB889">
        <v>0</v>
      </c>
      <c r="BC889">
        <v>0</v>
      </c>
      <c r="BD889">
        <v>0</v>
      </c>
      <c r="BE889">
        <v>0</v>
      </c>
      <c r="BF889">
        <v>0</v>
      </c>
    </row>
    <row r="890" spans="54:58" x14ac:dyDescent="0.25">
      <c r="BB890">
        <v>0</v>
      </c>
      <c r="BC890">
        <v>0</v>
      </c>
      <c r="BD890">
        <v>0</v>
      </c>
      <c r="BE890">
        <v>0</v>
      </c>
      <c r="BF890">
        <v>0</v>
      </c>
    </row>
    <row r="891" spans="54:58" x14ac:dyDescent="0.25">
      <c r="BB891">
        <v>0</v>
      </c>
      <c r="BC891">
        <v>0</v>
      </c>
      <c r="BD891">
        <v>0</v>
      </c>
      <c r="BE891">
        <v>0</v>
      </c>
      <c r="BF891">
        <v>0</v>
      </c>
    </row>
    <row r="892" spans="54:58" x14ac:dyDescent="0.25">
      <c r="BB892">
        <v>0</v>
      </c>
      <c r="BC892">
        <v>0</v>
      </c>
      <c r="BD892">
        <v>0</v>
      </c>
      <c r="BE892">
        <v>0</v>
      </c>
      <c r="BF892">
        <v>0</v>
      </c>
    </row>
    <row r="893" spans="54:58" x14ac:dyDescent="0.25">
      <c r="BB893">
        <v>0</v>
      </c>
      <c r="BC893">
        <v>0</v>
      </c>
      <c r="BD893">
        <v>0</v>
      </c>
      <c r="BE893">
        <v>0</v>
      </c>
      <c r="BF893">
        <v>0</v>
      </c>
    </row>
    <row r="894" spans="54:58" x14ac:dyDescent="0.25">
      <c r="BB894">
        <v>0</v>
      </c>
      <c r="BC894">
        <v>0</v>
      </c>
      <c r="BD894">
        <v>0</v>
      </c>
      <c r="BE894">
        <v>0</v>
      </c>
      <c r="BF894">
        <v>0</v>
      </c>
    </row>
    <row r="895" spans="54:58" x14ac:dyDescent="0.25">
      <c r="BB895">
        <v>0</v>
      </c>
      <c r="BC895">
        <v>0</v>
      </c>
      <c r="BD895">
        <v>0</v>
      </c>
      <c r="BE895">
        <v>0</v>
      </c>
      <c r="BF895">
        <v>0</v>
      </c>
    </row>
    <row r="896" spans="54:58" x14ac:dyDescent="0.25">
      <c r="BB896">
        <v>0</v>
      </c>
      <c r="BC896">
        <v>0</v>
      </c>
      <c r="BD896">
        <v>0</v>
      </c>
      <c r="BE896">
        <v>0</v>
      </c>
      <c r="BF896">
        <v>0</v>
      </c>
    </row>
    <row r="897" spans="54:58" x14ac:dyDescent="0.25">
      <c r="BB897">
        <v>0</v>
      </c>
      <c r="BC897">
        <v>0</v>
      </c>
      <c r="BD897">
        <v>0</v>
      </c>
      <c r="BE897">
        <v>0</v>
      </c>
      <c r="BF897">
        <v>0</v>
      </c>
    </row>
    <row r="898" spans="54:58" x14ac:dyDescent="0.25">
      <c r="BB898">
        <v>0</v>
      </c>
      <c r="BC898">
        <v>0</v>
      </c>
      <c r="BD898">
        <v>0</v>
      </c>
      <c r="BE898">
        <v>0</v>
      </c>
      <c r="BF898">
        <v>0</v>
      </c>
    </row>
    <row r="899" spans="54:58" x14ac:dyDescent="0.25">
      <c r="BB899">
        <v>0</v>
      </c>
      <c r="BC899">
        <v>0</v>
      </c>
      <c r="BD899">
        <v>0</v>
      </c>
      <c r="BE899">
        <v>0</v>
      </c>
      <c r="BF899">
        <v>0</v>
      </c>
    </row>
    <row r="900" spans="54:58" x14ac:dyDescent="0.25">
      <c r="BB900">
        <v>0</v>
      </c>
      <c r="BC900">
        <v>0</v>
      </c>
      <c r="BD900">
        <v>0</v>
      </c>
      <c r="BE900">
        <v>0</v>
      </c>
      <c r="BF900">
        <v>0</v>
      </c>
    </row>
    <row r="901" spans="54:58" x14ac:dyDescent="0.25">
      <c r="BB901">
        <v>0</v>
      </c>
      <c r="BC901">
        <v>0</v>
      </c>
      <c r="BD901">
        <v>0</v>
      </c>
      <c r="BE901">
        <v>0</v>
      </c>
      <c r="BF901">
        <v>0</v>
      </c>
    </row>
    <row r="902" spans="54:58" x14ac:dyDescent="0.25">
      <c r="BB902">
        <v>0</v>
      </c>
      <c r="BC902">
        <v>0</v>
      </c>
      <c r="BD902">
        <v>0</v>
      </c>
      <c r="BE902">
        <v>0</v>
      </c>
      <c r="BF902">
        <v>0</v>
      </c>
    </row>
    <row r="903" spans="54:58" x14ac:dyDescent="0.25">
      <c r="BB903">
        <v>0</v>
      </c>
      <c r="BC903">
        <v>0</v>
      </c>
      <c r="BD903">
        <v>0</v>
      </c>
      <c r="BE903">
        <v>0</v>
      </c>
      <c r="BF903">
        <v>0</v>
      </c>
    </row>
    <row r="904" spans="54:58" x14ac:dyDescent="0.25">
      <c r="BB904">
        <v>0</v>
      </c>
      <c r="BC904">
        <v>0</v>
      </c>
      <c r="BD904">
        <v>0</v>
      </c>
      <c r="BE904">
        <v>0</v>
      </c>
      <c r="BF904">
        <v>0</v>
      </c>
    </row>
    <row r="905" spans="54:58" x14ac:dyDescent="0.25">
      <c r="BB905">
        <v>0</v>
      </c>
      <c r="BC905">
        <v>0</v>
      </c>
      <c r="BD905">
        <v>0</v>
      </c>
      <c r="BE905">
        <v>0</v>
      </c>
      <c r="BF905">
        <v>0</v>
      </c>
    </row>
    <row r="906" spans="54:58" x14ac:dyDescent="0.25">
      <c r="BB906">
        <v>0</v>
      </c>
      <c r="BC906">
        <v>0</v>
      </c>
      <c r="BD906">
        <v>0</v>
      </c>
      <c r="BE906">
        <v>0</v>
      </c>
      <c r="BF906">
        <v>0</v>
      </c>
    </row>
    <row r="907" spans="54:58" x14ac:dyDescent="0.25">
      <c r="BB907">
        <v>0</v>
      </c>
      <c r="BC907">
        <v>0</v>
      </c>
      <c r="BD907">
        <v>0</v>
      </c>
      <c r="BE907">
        <v>0</v>
      </c>
      <c r="BF907">
        <v>0</v>
      </c>
    </row>
    <row r="908" spans="54:58" x14ac:dyDescent="0.25">
      <c r="BB908">
        <v>0</v>
      </c>
      <c r="BC908">
        <v>0</v>
      </c>
      <c r="BD908">
        <v>0</v>
      </c>
      <c r="BE908">
        <v>0</v>
      </c>
      <c r="BF908">
        <v>0</v>
      </c>
    </row>
    <row r="909" spans="54:58" x14ac:dyDescent="0.25">
      <c r="BB909">
        <v>0</v>
      </c>
      <c r="BC909">
        <v>0</v>
      </c>
      <c r="BD909">
        <v>0</v>
      </c>
      <c r="BE909">
        <v>0</v>
      </c>
      <c r="BF909">
        <v>0</v>
      </c>
    </row>
    <row r="910" spans="54:58" x14ac:dyDescent="0.25">
      <c r="BB910">
        <v>0</v>
      </c>
      <c r="BC910">
        <v>0</v>
      </c>
      <c r="BD910">
        <v>0</v>
      </c>
      <c r="BE910">
        <v>0</v>
      </c>
      <c r="BF910">
        <v>0</v>
      </c>
    </row>
    <row r="911" spans="54:58" x14ac:dyDescent="0.25">
      <c r="BB911">
        <v>0</v>
      </c>
      <c r="BC911">
        <v>0</v>
      </c>
      <c r="BD911">
        <v>0</v>
      </c>
      <c r="BE911">
        <v>0</v>
      </c>
      <c r="BF911">
        <v>0</v>
      </c>
    </row>
    <row r="912" spans="54:58" x14ac:dyDescent="0.25">
      <c r="BB912">
        <v>0</v>
      </c>
      <c r="BC912">
        <v>0</v>
      </c>
      <c r="BD912">
        <v>0</v>
      </c>
      <c r="BE912">
        <v>0</v>
      </c>
      <c r="BF912">
        <v>0</v>
      </c>
    </row>
    <row r="913" spans="54:58" x14ac:dyDescent="0.25">
      <c r="BB913">
        <v>0</v>
      </c>
      <c r="BC913">
        <v>0</v>
      </c>
      <c r="BD913">
        <v>0</v>
      </c>
      <c r="BE913">
        <v>0</v>
      </c>
      <c r="BF913">
        <v>0</v>
      </c>
    </row>
    <row r="914" spans="54:58" x14ac:dyDescent="0.25">
      <c r="BB914">
        <v>0</v>
      </c>
      <c r="BC914">
        <v>0</v>
      </c>
      <c r="BD914">
        <v>0</v>
      </c>
      <c r="BE914">
        <v>0</v>
      </c>
      <c r="BF914">
        <v>0</v>
      </c>
    </row>
    <row r="915" spans="54:58" x14ac:dyDescent="0.25">
      <c r="BB915">
        <v>0</v>
      </c>
      <c r="BC915">
        <v>0</v>
      </c>
      <c r="BD915">
        <v>0</v>
      </c>
      <c r="BE915">
        <v>0</v>
      </c>
      <c r="BF915">
        <v>0</v>
      </c>
    </row>
    <row r="916" spans="54:58" x14ac:dyDescent="0.25">
      <c r="BB916">
        <v>0</v>
      </c>
      <c r="BC916">
        <v>0</v>
      </c>
      <c r="BD916">
        <v>0</v>
      </c>
      <c r="BE916">
        <v>0</v>
      </c>
      <c r="BF916">
        <v>0</v>
      </c>
    </row>
    <row r="917" spans="54:58" x14ac:dyDescent="0.25">
      <c r="BB917">
        <v>0</v>
      </c>
      <c r="BC917">
        <v>0</v>
      </c>
      <c r="BD917">
        <v>0</v>
      </c>
      <c r="BE917">
        <v>0</v>
      </c>
      <c r="BF917">
        <v>0</v>
      </c>
    </row>
    <row r="918" spans="54:58" x14ac:dyDescent="0.25">
      <c r="BB918">
        <v>0</v>
      </c>
      <c r="BC918">
        <v>0</v>
      </c>
      <c r="BD918">
        <v>0</v>
      </c>
      <c r="BE918">
        <v>0</v>
      </c>
      <c r="BF918">
        <v>0</v>
      </c>
    </row>
    <row r="919" spans="54:58" x14ac:dyDescent="0.25">
      <c r="BB919">
        <v>0</v>
      </c>
      <c r="BC919">
        <v>0</v>
      </c>
      <c r="BD919">
        <v>0</v>
      </c>
      <c r="BE919">
        <v>0</v>
      </c>
      <c r="BF919">
        <v>0</v>
      </c>
    </row>
    <row r="920" spans="54:58" x14ac:dyDescent="0.25">
      <c r="BB920">
        <v>0</v>
      </c>
      <c r="BC920">
        <v>0</v>
      </c>
      <c r="BD920">
        <v>0</v>
      </c>
      <c r="BE920">
        <v>0</v>
      </c>
      <c r="BF920">
        <v>0</v>
      </c>
    </row>
    <row r="921" spans="54:58" x14ac:dyDescent="0.25">
      <c r="BB921">
        <v>0</v>
      </c>
      <c r="BC921">
        <v>0</v>
      </c>
      <c r="BD921">
        <v>0</v>
      </c>
      <c r="BE921">
        <v>0</v>
      </c>
      <c r="BF921">
        <v>0</v>
      </c>
    </row>
    <row r="922" spans="54:58" x14ac:dyDescent="0.25">
      <c r="BB922">
        <v>0</v>
      </c>
      <c r="BC922">
        <v>0</v>
      </c>
      <c r="BD922">
        <v>0</v>
      </c>
      <c r="BE922">
        <v>0</v>
      </c>
      <c r="BF922">
        <v>0</v>
      </c>
    </row>
    <row r="923" spans="54:58" x14ac:dyDescent="0.25">
      <c r="BB923">
        <v>0</v>
      </c>
      <c r="BC923">
        <v>0</v>
      </c>
      <c r="BD923">
        <v>0</v>
      </c>
      <c r="BE923">
        <v>0</v>
      </c>
      <c r="BF923">
        <v>0</v>
      </c>
    </row>
    <row r="924" spans="54:58" x14ac:dyDescent="0.25">
      <c r="BB924">
        <v>0</v>
      </c>
      <c r="BC924">
        <v>0</v>
      </c>
      <c r="BD924">
        <v>0</v>
      </c>
      <c r="BE924">
        <v>0</v>
      </c>
      <c r="BF924">
        <v>0</v>
      </c>
    </row>
    <row r="925" spans="54:58" x14ac:dyDescent="0.25">
      <c r="BB925">
        <v>0</v>
      </c>
      <c r="BC925">
        <v>0</v>
      </c>
      <c r="BD925">
        <v>0</v>
      </c>
      <c r="BE925">
        <v>0</v>
      </c>
      <c r="BF925">
        <v>0</v>
      </c>
    </row>
    <row r="926" spans="54:58" x14ac:dyDescent="0.25">
      <c r="BB926">
        <v>0</v>
      </c>
      <c r="BC926">
        <v>0</v>
      </c>
      <c r="BD926">
        <v>0</v>
      </c>
      <c r="BE926">
        <v>0</v>
      </c>
      <c r="BF926">
        <v>0</v>
      </c>
    </row>
    <row r="927" spans="54:58" x14ac:dyDescent="0.25">
      <c r="BB927">
        <v>0</v>
      </c>
      <c r="BC927">
        <v>0</v>
      </c>
      <c r="BD927">
        <v>0</v>
      </c>
      <c r="BE927">
        <v>0</v>
      </c>
      <c r="BF927">
        <v>0</v>
      </c>
    </row>
    <row r="928" spans="54:58" x14ac:dyDescent="0.25">
      <c r="BB928">
        <v>0</v>
      </c>
      <c r="BC928">
        <v>0</v>
      </c>
      <c r="BD928">
        <v>0</v>
      </c>
      <c r="BE928">
        <v>0</v>
      </c>
      <c r="BF928">
        <v>0</v>
      </c>
    </row>
    <row r="929" spans="54:58" x14ac:dyDescent="0.25">
      <c r="BB929">
        <v>0</v>
      </c>
      <c r="BC929">
        <v>0</v>
      </c>
      <c r="BD929">
        <v>0</v>
      </c>
      <c r="BE929">
        <v>0</v>
      </c>
      <c r="BF929">
        <v>0</v>
      </c>
    </row>
    <row r="930" spans="54:58" x14ac:dyDescent="0.25">
      <c r="BB930">
        <v>0</v>
      </c>
      <c r="BC930">
        <v>0</v>
      </c>
      <c r="BD930">
        <v>0</v>
      </c>
      <c r="BE930">
        <v>0</v>
      </c>
      <c r="BF930">
        <v>0</v>
      </c>
    </row>
    <row r="931" spans="54:58" x14ac:dyDescent="0.25">
      <c r="BB931">
        <v>0</v>
      </c>
      <c r="BC931">
        <v>0</v>
      </c>
      <c r="BD931">
        <v>0</v>
      </c>
      <c r="BE931">
        <v>0</v>
      </c>
      <c r="BF931">
        <v>0</v>
      </c>
    </row>
    <row r="932" spans="54:58" x14ac:dyDescent="0.25">
      <c r="BB932">
        <v>0</v>
      </c>
      <c r="BC932">
        <v>0</v>
      </c>
      <c r="BD932">
        <v>0</v>
      </c>
      <c r="BE932">
        <v>0</v>
      </c>
      <c r="BF932">
        <v>0</v>
      </c>
    </row>
    <row r="933" spans="54:58" x14ac:dyDescent="0.25">
      <c r="BB933">
        <v>0</v>
      </c>
      <c r="BC933">
        <v>0</v>
      </c>
      <c r="BD933">
        <v>0</v>
      </c>
      <c r="BE933">
        <v>0</v>
      </c>
      <c r="BF933">
        <v>0</v>
      </c>
    </row>
    <row r="934" spans="54:58" x14ac:dyDescent="0.25">
      <c r="BB934">
        <v>0</v>
      </c>
      <c r="BC934">
        <v>0</v>
      </c>
      <c r="BD934">
        <v>0</v>
      </c>
      <c r="BE934">
        <v>0</v>
      </c>
      <c r="BF934">
        <v>0</v>
      </c>
    </row>
    <row r="935" spans="54:58" x14ac:dyDescent="0.25">
      <c r="BB935">
        <v>0</v>
      </c>
      <c r="BC935">
        <v>0</v>
      </c>
      <c r="BD935">
        <v>0</v>
      </c>
      <c r="BE935">
        <v>0</v>
      </c>
      <c r="BF935">
        <v>0</v>
      </c>
    </row>
    <row r="936" spans="54:58" x14ac:dyDescent="0.25">
      <c r="BB936">
        <v>0</v>
      </c>
      <c r="BC936">
        <v>0</v>
      </c>
      <c r="BD936">
        <v>0</v>
      </c>
      <c r="BE936">
        <v>0</v>
      </c>
      <c r="BF936">
        <v>0</v>
      </c>
    </row>
    <row r="937" spans="54:58" x14ac:dyDescent="0.25">
      <c r="BB937">
        <v>0</v>
      </c>
      <c r="BC937">
        <v>0</v>
      </c>
      <c r="BD937">
        <v>0</v>
      </c>
      <c r="BE937">
        <v>0</v>
      </c>
      <c r="BF937">
        <v>0</v>
      </c>
    </row>
    <row r="938" spans="54:58" x14ac:dyDescent="0.25">
      <c r="BB938">
        <v>0</v>
      </c>
      <c r="BC938">
        <v>0</v>
      </c>
      <c r="BD938">
        <v>0</v>
      </c>
      <c r="BE938">
        <v>0</v>
      </c>
      <c r="BF938">
        <v>0</v>
      </c>
    </row>
    <row r="939" spans="54:58" x14ac:dyDescent="0.25">
      <c r="BB939">
        <v>0</v>
      </c>
      <c r="BC939">
        <v>0</v>
      </c>
      <c r="BD939">
        <v>0</v>
      </c>
      <c r="BE939">
        <v>0</v>
      </c>
      <c r="BF939">
        <v>0</v>
      </c>
    </row>
    <row r="940" spans="54:58" x14ac:dyDescent="0.25">
      <c r="BB940">
        <v>0</v>
      </c>
      <c r="BC940">
        <v>0</v>
      </c>
      <c r="BD940">
        <v>0</v>
      </c>
      <c r="BE940">
        <v>0</v>
      </c>
      <c r="BF940">
        <v>0</v>
      </c>
    </row>
    <row r="941" spans="54:58" x14ac:dyDescent="0.25">
      <c r="BB941">
        <v>0</v>
      </c>
      <c r="BC941">
        <v>0</v>
      </c>
      <c r="BD941">
        <v>0</v>
      </c>
      <c r="BE941">
        <v>0</v>
      </c>
      <c r="BF941">
        <v>0</v>
      </c>
    </row>
    <row r="942" spans="54:58" x14ac:dyDescent="0.25">
      <c r="BB942">
        <v>0</v>
      </c>
      <c r="BC942">
        <v>0</v>
      </c>
      <c r="BD942">
        <v>0</v>
      </c>
      <c r="BE942">
        <v>0</v>
      </c>
      <c r="BF942">
        <v>0</v>
      </c>
    </row>
    <row r="943" spans="54:58" x14ac:dyDescent="0.25">
      <c r="BB943">
        <v>0</v>
      </c>
      <c r="BC943">
        <v>0</v>
      </c>
      <c r="BD943">
        <v>0</v>
      </c>
      <c r="BE943">
        <v>0</v>
      </c>
      <c r="BF943">
        <v>0</v>
      </c>
    </row>
    <row r="944" spans="54:58" x14ac:dyDescent="0.25">
      <c r="BB944">
        <v>0</v>
      </c>
      <c r="BC944">
        <v>0</v>
      </c>
      <c r="BD944">
        <v>0</v>
      </c>
      <c r="BE944">
        <v>0</v>
      </c>
      <c r="BF944">
        <v>0</v>
      </c>
    </row>
    <row r="945" spans="54:58" x14ac:dyDescent="0.25">
      <c r="BB945">
        <v>0</v>
      </c>
      <c r="BC945">
        <v>0</v>
      </c>
      <c r="BD945">
        <v>0</v>
      </c>
      <c r="BE945">
        <v>0</v>
      </c>
      <c r="BF945">
        <v>0</v>
      </c>
    </row>
    <row r="946" spans="54:58" x14ac:dyDescent="0.25">
      <c r="BB946">
        <v>0</v>
      </c>
      <c r="BC946">
        <v>0</v>
      </c>
      <c r="BD946">
        <v>0</v>
      </c>
      <c r="BE946">
        <v>0</v>
      </c>
      <c r="BF946">
        <v>0</v>
      </c>
    </row>
    <row r="947" spans="54:58" x14ac:dyDescent="0.25">
      <c r="BB947">
        <v>0</v>
      </c>
      <c r="BC947">
        <v>0</v>
      </c>
      <c r="BD947">
        <v>0</v>
      </c>
      <c r="BE947">
        <v>0</v>
      </c>
      <c r="BF947">
        <v>0</v>
      </c>
    </row>
    <row r="948" spans="54:58" x14ac:dyDescent="0.25">
      <c r="BB948">
        <v>0</v>
      </c>
      <c r="BC948">
        <v>0</v>
      </c>
      <c r="BD948">
        <v>0</v>
      </c>
      <c r="BE948">
        <v>0</v>
      </c>
      <c r="BF948">
        <v>0</v>
      </c>
    </row>
    <row r="949" spans="54:58" x14ac:dyDescent="0.25">
      <c r="BB949">
        <v>0</v>
      </c>
      <c r="BC949">
        <v>0</v>
      </c>
      <c r="BD949">
        <v>0</v>
      </c>
      <c r="BE949">
        <v>0</v>
      </c>
      <c r="BF949">
        <v>0</v>
      </c>
    </row>
    <row r="950" spans="54:58" x14ac:dyDescent="0.25">
      <c r="BB950">
        <v>0</v>
      </c>
      <c r="BC950">
        <v>0</v>
      </c>
      <c r="BD950">
        <v>0</v>
      </c>
      <c r="BE950">
        <v>0</v>
      </c>
      <c r="BF950">
        <v>0</v>
      </c>
    </row>
    <row r="951" spans="54:58" x14ac:dyDescent="0.25">
      <c r="BB951">
        <v>0</v>
      </c>
      <c r="BC951">
        <v>0</v>
      </c>
      <c r="BD951">
        <v>0</v>
      </c>
      <c r="BE951">
        <v>0</v>
      </c>
      <c r="BF951">
        <v>0</v>
      </c>
    </row>
    <row r="952" spans="54:58" x14ac:dyDescent="0.25">
      <c r="BB952">
        <v>0</v>
      </c>
      <c r="BC952">
        <v>0</v>
      </c>
      <c r="BD952">
        <v>0</v>
      </c>
      <c r="BE952">
        <v>0</v>
      </c>
      <c r="BF952">
        <v>0</v>
      </c>
    </row>
    <row r="953" spans="54:58" x14ac:dyDescent="0.25">
      <c r="BB953">
        <v>0</v>
      </c>
      <c r="BC953">
        <v>0</v>
      </c>
      <c r="BD953">
        <v>0</v>
      </c>
      <c r="BE953">
        <v>0</v>
      </c>
      <c r="BF953">
        <v>0</v>
      </c>
    </row>
    <row r="954" spans="54:58" x14ac:dyDescent="0.25">
      <c r="BB954">
        <v>0</v>
      </c>
      <c r="BC954">
        <v>0</v>
      </c>
      <c r="BD954">
        <v>0</v>
      </c>
      <c r="BE954">
        <v>0</v>
      </c>
      <c r="BF954">
        <v>0</v>
      </c>
    </row>
    <row r="955" spans="54:58" x14ac:dyDescent="0.25">
      <c r="BB955">
        <v>0</v>
      </c>
      <c r="BC955">
        <v>0</v>
      </c>
      <c r="BD955">
        <v>0</v>
      </c>
      <c r="BE955">
        <v>0</v>
      </c>
      <c r="BF955">
        <v>0</v>
      </c>
    </row>
    <row r="956" spans="54:58" x14ac:dyDescent="0.25">
      <c r="BB956">
        <v>0</v>
      </c>
      <c r="BC956">
        <v>0</v>
      </c>
      <c r="BD956">
        <v>0</v>
      </c>
      <c r="BE956">
        <v>0</v>
      </c>
      <c r="BF956">
        <v>0</v>
      </c>
    </row>
    <row r="957" spans="54:58" x14ac:dyDescent="0.25">
      <c r="BB957">
        <v>0</v>
      </c>
      <c r="BC957">
        <v>0</v>
      </c>
      <c r="BD957">
        <v>0</v>
      </c>
      <c r="BE957">
        <v>0</v>
      </c>
      <c r="BF957">
        <v>0</v>
      </c>
    </row>
    <row r="958" spans="54:58" x14ac:dyDescent="0.25">
      <c r="BB958">
        <v>0</v>
      </c>
      <c r="BC958">
        <v>0</v>
      </c>
      <c r="BD958">
        <v>0</v>
      </c>
      <c r="BE958">
        <v>0</v>
      </c>
      <c r="BF958">
        <v>0</v>
      </c>
    </row>
    <row r="959" spans="54:58" x14ac:dyDescent="0.25">
      <c r="BB959">
        <v>0</v>
      </c>
      <c r="BC959">
        <v>0</v>
      </c>
      <c r="BD959">
        <v>0</v>
      </c>
      <c r="BE959">
        <v>0</v>
      </c>
      <c r="BF959">
        <v>0</v>
      </c>
    </row>
    <row r="960" spans="54:58" x14ac:dyDescent="0.25">
      <c r="BB960">
        <v>0</v>
      </c>
      <c r="BC960">
        <v>0</v>
      </c>
      <c r="BD960">
        <v>0</v>
      </c>
      <c r="BE960">
        <v>0</v>
      </c>
      <c r="BF960">
        <v>0</v>
      </c>
    </row>
    <row r="961" spans="54:58" x14ac:dyDescent="0.25">
      <c r="BB961">
        <v>0</v>
      </c>
      <c r="BC961">
        <v>0</v>
      </c>
      <c r="BD961">
        <v>0</v>
      </c>
      <c r="BE961">
        <v>0</v>
      </c>
      <c r="BF961">
        <v>0</v>
      </c>
    </row>
    <row r="962" spans="54:58" x14ac:dyDescent="0.25">
      <c r="BB962">
        <v>0</v>
      </c>
      <c r="BC962">
        <v>0</v>
      </c>
      <c r="BD962">
        <v>0</v>
      </c>
      <c r="BE962">
        <v>0</v>
      </c>
      <c r="BF962">
        <v>0</v>
      </c>
    </row>
    <row r="963" spans="54:58" x14ac:dyDescent="0.25">
      <c r="BB963">
        <v>0</v>
      </c>
      <c r="BC963">
        <v>0</v>
      </c>
      <c r="BD963">
        <v>0</v>
      </c>
      <c r="BE963">
        <v>0</v>
      </c>
      <c r="BF963">
        <v>0</v>
      </c>
    </row>
    <row r="964" spans="54:58" x14ac:dyDescent="0.25">
      <c r="BB964">
        <v>0</v>
      </c>
      <c r="BC964">
        <v>0</v>
      </c>
      <c r="BD964">
        <v>0</v>
      </c>
      <c r="BE964">
        <v>0</v>
      </c>
      <c r="BF964">
        <v>0</v>
      </c>
    </row>
    <row r="965" spans="54:58" x14ac:dyDescent="0.25">
      <c r="BB965">
        <v>0</v>
      </c>
      <c r="BC965">
        <v>0</v>
      </c>
      <c r="BD965">
        <v>0</v>
      </c>
      <c r="BE965">
        <v>0</v>
      </c>
      <c r="BF965">
        <v>0</v>
      </c>
    </row>
    <row r="966" spans="54:58" x14ac:dyDescent="0.25">
      <c r="BB966">
        <v>0</v>
      </c>
      <c r="BC966">
        <v>0</v>
      </c>
      <c r="BD966">
        <v>0</v>
      </c>
      <c r="BE966">
        <v>0</v>
      </c>
      <c r="BF966">
        <v>0</v>
      </c>
    </row>
    <row r="967" spans="54:58" x14ac:dyDescent="0.25">
      <c r="BB967">
        <v>0</v>
      </c>
      <c r="BC967">
        <v>0</v>
      </c>
      <c r="BD967">
        <v>0</v>
      </c>
      <c r="BE967">
        <v>0</v>
      </c>
      <c r="BF967">
        <v>0</v>
      </c>
    </row>
    <row r="968" spans="54:58" x14ac:dyDescent="0.25">
      <c r="BB968">
        <v>0</v>
      </c>
      <c r="BC968">
        <v>0</v>
      </c>
      <c r="BD968">
        <v>0</v>
      </c>
      <c r="BE968">
        <v>0</v>
      </c>
      <c r="BF968">
        <v>0</v>
      </c>
    </row>
    <row r="969" spans="54:58" x14ac:dyDescent="0.25">
      <c r="BB969">
        <v>0</v>
      </c>
      <c r="BC969">
        <v>0</v>
      </c>
      <c r="BD969">
        <v>0</v>
      </c>
      <c r="BE969">
        <v>0</v>
      </c>
      <c r="BF969">
        <v>0</v>
      </c>
    </row>
    <row r="970" spans="54:58" x14ac:dyDescent="0.25">
      <c r="BB970">
        <v>0</v>
      </c>
      <c r="BC970">
        <v>0</v>
      </c>
      <c r="BD970">
        <v>0</v>
      </c>
      <c r="BE970">
        <v>0</v>
      </c>
      <c r="BF970">
        <v>0</v>
      </c>
    </row>
    <row r="971" spans="54:58" x14ac:dyDescent="0.25">
      <c r="BB971">
        <v>0</v>
      </c>
      <c r="BC971">
        <v>0</v>
      </c>
      <c r="BD971">
        <v>0</v>
      </c>
      <c r="BE971">
        <v>0</v>
      </c>
      <c r="BF971">
        <v>0</v>
      </c>
    </row>
    <row r="972" spans="54:58" x14ac:dyDescent="0.25">
      <c r="BB972">
        <v>0</v>
      </c>
      <c r="BC972">
        <v>0</v>
      </c>
      <c r="BD972">
        <v>0</v>
      </c>
      <c r="BE972">
        <v>0</v>
      </c>
      <c r="BF972">
        <v>0</v>
      </c>
    </row>
    <row r="973" spans="54:58" x14ac:dyDescent="0.25">
      <c r="BB973">
        <v>0</v>
      </c>
      <c r="BC973">
        <v>0</v>
      </c>
      <c r="BD973">
        <v>0</v>
      </c>
      <c r="BE973">
        <v>0</v>
      </c>
      <c r="BF973">
        <v>0</v>
      </c>
    </row>
    <row r="974" spans="54:58" x14ac:dyDescent="0.25">
      <c r="BB974">
        <v>0</v>
      </c>
      <c r="BC974">
        <v>0</v>
      </c>
      <c r="BD974">
        <v>0</v>
      </c>
      <c r="BE974">
        <v>0</v>
      </c>
      <c r="BF974">
        <v>0</v>
      </c>
    </row>
    <row r="975" spans="54:58" x14ac:dyDescent="0.25">
      <c r="BB975">
        <v>0</v>
      </c>
      <c r="BC975">
        <v>0</v>
      </c>
      <c r="BD975">
        <v>0</v>
      </c>
      <c r="BE975">
        <v>0</v>
      </c>
      <c r="BF975">
        <v>0</v>
      </c>
    </row>
    <row r="976" spans="54:58" x14ac:dyDescent="0.25">
      <c r="BB976">
        <v>0</v>
      </c>
      <c r="BC976">
        <v>0</v>
      </c>
      <c r="BD976">
        <v>0</v>
      </c>
      <c r="BE976">
        <v>0</v>
      </c>
      <c r="BF976">
        <v>0</v>
      </c>
    </row>
    <row r="977" spans="54:58" x14ac:dyDescent="0.25">
      <c r="BB977">
        <v>0</v>
      </c>
      <c r="BC977">
        <v>0</v>
      </c>
      <c r="BD977">
        <v>0</v>
      </c>
      <c r="BE977">
        <v>0</v>
      </c>
      <c r="BF977">
        <v>0</v>
      </c>
    </row>
    <row r="978" spans="54:58" x14ac:dyDescent="0.25">
      <c r="BB978">
        <v>0</v>
      </c>
      <c r="BC978">
        <v>0</v>
      </c>
      <c r="BD978">
        <v>0</v>
      </c>
      <c r="BE978">
        <v>0</v>
      </c>
      <c r="BF978">
        <v>0</v>
      </c>
    </row>
    <row r="979" spans="54:58" x14ac:dyDescent="0.25">
      <c r="BB979">
        <v>0</v>
      </c>
      <c r="BC979">
        <v>0</v>
      </c>
      <c r="BD979">
        <v>0</v>
      </c>
      <c r="BE979">
        <v>0</v>
      </c>
      <c r="BF979">
        <v>0</v>
      </c>
    </row>
    <row r="980" spans="54:58" x14ac:dyDescent="0.25">
      <c r="BB980">
        <v>0</v>
      </c>
      <c r="BC980">
        <v>0</v>
      </c>
      <c r="BD980">
        <v>0</v>
      </c>
      <c r="BE980">
        <v>0</v>
      </c>
      <c r="BF980">
        <v>0</v>
      </c>
    </row>
    <row r="981" spans="54:58" x14ac:dyDescent="0.25">
      <c r="BB981">
        <v>0</v>
      </c>
      <c r="BC981">
        <v>0</v>
      </c>
      <c r="BD981">
        <v>0</v>
      </c>
      <c r="BE981">
        <v>0</v>
      </c>
      <c r="BF981">
        <v>0</v>
      </c>
    </row>
    <row r="982" spans="54:58" x14ac:dyDescent="0.25">
      <c r="BB982">
        <v>0</v>
      </c>
      <c r="BC982">
        <v>0</v>
      </c>
      <c r="BD982">
        <v>0</v>
      </c>
      <c r="BE982">
        <v>0</v>
      </c>
      <c r="BF982">
        <v>0</v>
      </c>
    </row>
    <row r="983" spans="54:58" x14ac:dyDescent="0.25">
      <c r="BB983">
        <v>0</v>
      </c>
      <c r="BC983">
        <v>0</v>
      </c>
      <c r="BD983">
        <v>0</v>
      </c>
      <c r="BE983">
        <v>0</v>
      </c>
      <c r="BF983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J17991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2021-04-30T08:24:57Z</dcterms:created>
  <dcterms:modified xsi:type="dcterms:W3CDTF">2021-04-30T10:30:53Z</dcterms:modified>
</cp:coreProperties>
</file>