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485" windowWidth="18915" windowHeight="6585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66" i="1" l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<sst xmlns="http://schemas.openxmlformats.org/spreadsheetml/2006/main" count="1404" uniqueCount="351">
  <si>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</si>
  <si>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</si>
  <si>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</si>
  <si>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</si>
  <si>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</si>
  <si>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</si>
  <si>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</si>
  <si>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</si>
  <si>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</si>
  <si>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</si>
  <si>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</si>
  <si>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</si>
  <si>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</si>
  <si>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</si>
  <si>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</si>
  <si>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</si>
  <si>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</si>
  <si>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</si>
  <si>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</si>
  <si>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</si>
  <si>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</si>
  <si>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</si>
  <si>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</si>
  <si>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</si>
  <si>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</si>
  <si>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</si>
  <si>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</si>
  <si>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</si>
  <si>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</si>
  <si>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</si>
  <si>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</si>
  <si>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</si>
  <si>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</si>
  <si>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</si>
  <si>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</si>
  <si>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</si>
  <si>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</si>
  <si>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</si>
  <si>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</si>
  <si>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</si>
  <si>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</si>
  <si>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</si>
  <si>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</si>
  <si>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</si>
  <si>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</si>
  <si>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</si>
  <si>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</si>
  <si>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</si>
  <si>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</si>
  <si>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</si>
  <si>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</si>
  <si>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</si>
  <si>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</si>
  <si>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</si>
  <si>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</si>
  <si>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</si>
  <si>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</si>
  <si>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</si>
  <si>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</si>
  <si>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</si>
  <si>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</si>
  <si>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</si>
  <si>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</si>
  <si>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</si>
  <si>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</si>
  <si>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</si>
  <si>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</si>
  <si>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</si>
  <si>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</si>
  <si>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</si>
  <si>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</si>
  <si>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</si>
  <si>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</si>
  <si>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</si>
  <si>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</si>
  <si>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</si>
  <si>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</si>
  <si>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</si>
  <si>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</si>
  <si>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PORT3</t>
  </si>
  <si>
    <t>PORT ELIZABETH</t>
  </si>
  <si>
    <t xml:space="preserve">FRESENIUS KABI MAIN SA             </t>
  </si>
  <si>
    <t>DBC</t>
  </si>
  <si>
    <t>YOLANDA V GREUNEN</t>
  </si>
  <si>
    <t>SHAMIL</t>
  </si>
  <si>
    <t>merlin</t>
  </si>
  <si>
    <t>yes</t>
  </si>
  <si>
    <t>FUE / doc</t>
  </si>
  <si>
    <t>POD received from cell 0639727870 M</t>
  </si>
  <si>
    <t>PARCEL</t>
  </si>
  <si>
    <t>no</t>
  </si>
  <si>
    <t>AMANZ</t>
  </si>
  <si>
    <t>AMANZIMTOTI</t>
  </si>
  <si>
    <t xml:space="preserve">AMINO MANUF SA                     </t>
  </si>
  <si>
    <t>LOSH MADARY</t>
  </si>
  <si>
    <t>Losh</t>
  </si>
  <si>
    <t>POD received from cell 0638667139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</si>
  <si>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</si>
  <si>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</si>
  <si>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</si>
  <si>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</si>
  <si>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</si>
  <si>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</si>
  <si>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ON1</t>
  </si>
  <si>
    <t>ZIYAAD</t>
  </si>
  <si>
    <t>PHILLEMON</t>
  </si>
  <si>
    <t>ziyad</t>
  </si>
  <si>
    <t>FUE / DOC</t>
  </si>
  <si>
    <t>POD received from cell 0648984486 M</t>
  </si>
  <si>
    <t>MIDRA</t>
  </si>
  <si>
    <t>MIDRAND</t>
  </si>
  <si>
    <t xml:space="preserve">PRIONTEX MICRONCLEAN               </t>
  </si>
  <si>
    <t>NICKY</t>
  </si>
  <si>
    <t>Johannes</t>
  </si>
  <si>
    <t>POD received from cell 0789676329 M</t>
  </si>
  <si>
    <t xml:space="preserve">PROINTEX                           </t>
  </si>
  <si>
    <t>NA</t>
  </si>
  <si>
    <t>Jacques</t>
  </si>
  <si>
    <t xml:space="preserve">FRESENIUS KAPI MAN SA.             </t>
  </si>
  <si>
    <t>YOLANDE</t>
  </si>
  <si>
    <t>H Brown</t>
  </si>
  <si>
    <t xml:space="preserve">ELDARIO TRADERS T A PRIONTEX       </t>
  </si>
  <si>
    <t>NICO</t>
  </si>
  <si>
    <t xml:space="preserve">STRAITS ACCESS TECHNOLOGIES HO     </t>
  </si>
  <si>
    <t>LATHIWE TSHAMBU</t>
  </si>
  <si>
    <t>MUKWEVHO</t>
  </si>
  <si>
    <t>POD received from cell 0764958693 M</t>
  </si>
  <si>
    <t>PAARL</t>
  </si>
  <si>
    <t xml:space="preserve">VETSCAPE REFFERALS                 </t>
  </si>
  <si>
    <t>TASMIN</t>
  </si>
  <si>
    <t>PRIONTEX</t>
  </si>
  <si>
    <t>tamsin</t>
  </si>
  <si>
    <t>POD received from cell 0732547403 M</t>
  </si>
  <si>
    <t>BLOE1</t>
  </si>
  <si>
    <t>BLOEMFONTEIN</t>
  </si>
  <si>
    <t xml:space="preserve">AVI FIELD MARKETING-FREE STATE     </t>
  </si>
  <si>
    <t>VERWO</t>
  </si>
  <si>
    <t>CENTURION</t>
  </si>
  <si>
    <t xml:space="preserve">SMARTSCREEN                        </t>
  </si>
  <si>
    <t>MANE SMITH</t>
  </si>
  <si>
    <t>mapula</t>
  </si>
  <si>
    <t>POD received from cell 0799731759 M</t>
  </si>
  <si>
    <t xml:space="preserve">FRESENIUS KABI MAN SA              </t>
  </si>
  <si>
    <t>YOLANDE V GREUNEN</t>
  </si>
  <si>
    <t>.</t>
  </si>
  <si>
    <t>Merlin</t>
  </si>
  <si>
    <t>Late Linehaul Delayed Beyond Skynet Control</t>
  </si>
  <si>
    <t>UAT</t>
  </si>
  <si>
    <t>PIET1</t>
  </si>
  <si>
    <t>PIETERMARITZBURG</t>
  </si>
  <si>
    <t xml:space="preserve">MEDICLINIC PIETERMARITZBURG        </t>
  </si>
  <si>
    <t>TANYA STOFBERG</t>
  </si>
  <si>
    <t>Denzil</t>
  </si>
  <si>
    <t>POD received from cell 0782274968 M</t>
  </si>
  <si>
    <t xml:space="preserve">UNICIRC                            </t>
  </si>
  <si>
    <t>DR CYRIL PARKER</t>
  </si>
  <si>
    <t>ARABANG MOSAKA</t>
  </si>
  <si>
    <t>miselwa</t>
  </si>
  <si>
    <t>Driver late</t>
  </si>
  <si>
    <t>don</t>
  </si>
  <si>
    <t>POD received from cell 0840830186 M</t>
  </si>
  <si>
    <t xml:space="preserve">AVI FIELD MARKETING                </t>
  </si>
  <si>
    <t>GEORG</t>
  </si>
  <si>
    <t>GEORGE</t>
  </si>
  <si>
    <t>TANYA HARTMAN</t>
  </si>
  <si>
    <t>MARY GROOTBOOM</t>
  </si>
  <si>
    <t>tanya</t>
  </si>
  <si>
    <t>EAR / FUE / DOC</t>
  </si>
  <si>
    <t xml:space="preserve">PRIONTEX MICROCLEAN                </t>
  </si>
  <si>
    <t>CARLA NICKY</t>
  </si>
  <si>
    <t>Ndyebo</t>
  </si>
  <si>
    <t xml:space="preserve">PRIONTEX MICRON CLEAN              </t>
  </si>
  <si>
    <t>CARLA</t>
  </si>
  <si>
    <t>carla</t>
  </si>
  <si>
    <t>POD received from cell 0833616148 M</t>
  </si>
  <si>
    <t xml:space="preserve">ELDIARIO TRADERS T A PRIONTEX      </t>
  </si>
  <si>
    <t xml:space="preserve">jaquoes                       </t>
  </si>
  <si>
    <t xml:space="preserve">POD received from cell 0644881838 M     </t>
  </si>
  <si>
    <t>UMHLA</t>
  </si>
  <si>
    <t>UMHLANGA ROCKS</t>
  </si>
  <si>
    <t>MAGS</t>
  </si>
  <si>
    <t>phumie</t>
  </si>
  <si>
    <t>col</t>
  </si>
  <si>
    <t>POD received from cell 0744435413 M</t>
  </si>
  <si>
    <t xml:space="preserve">PRIOTEX                            </t>
  </si>
  <si>
    <t>ON2</t>
  </si>
  <si>
    <t>ZIPHO</t>
  </si>
  <si>
    <t>Nico</t>
  </si>
  <si>
    <t xml:space="preserve">PRIONTEX SA                        </t>
  </si>
  <si>
    <t xml:space="preserve">PRIOTEX SA                         </t>
  </si>
  <si>
    <t>SUGIE</t>
  </si>
  <si>
    <t>JERRY</t>
  </si>
  <si>
    <t>DERALLE</t>
  </si>
  <si>
    <t>COLLEEN</t>
  </si>
  <si>
    <t>POD received from cell 0760754539 M</t>
  </si>
  <si>
    <t xml:space="preserve">FRESENIUS KABI MAN.SA              </t>
  </si>
  <si>
    <t>YOLANDE V GREUNON</t>
  </si>
  <si>
    <t>T koba</t>
  </si>
  <si>
    <t>SANDT</t>
  </si>
  <si>
    <t>SANDTON</t>
  </si>
  <si>
    <t xml:space="preserve">CONUWEL COUSE                      </t>
  </si>
  <si>
    <t xml:space="preserve">INDICO BRANDS                      </t>
  </si>
  <si>
    <t>nowbwe</t>
  </si>
  <si>
    <t>jlc</t>
  </si>
  <si>
    <t>POD received from cell 0683536748 M</t>
  </si>
  <si>
    <t>MARTIN STANDER</t>
  </si>
  <si>
    <t>PETER</t>
  </si>
  <si>
    <t>Colleen</t>
  </si>
  <si>
    <t xml:space="preserve">EXE PHARMA                         </t>
  </si>
  <si>
    <t>ANIFA</t>
  </si>
  <si>
    <t>Debra</t>
  </si>
  <si>
    <t>POD received from cell 0682420032 M</t>
  </si>
  <si>
    <t xml:space="preserve">ELDIAIO TRADERS PTY TA PRIONTE     </t>
  </si>
  <si>
    <t>NICO STRYDOM</t>
  </si>
  <si>
    <t>nicolene</t>
  </si>
  <si>
    <t>JOHAN</t>
  </si>
  <si>
    <t>JOHANNESBURG</t>
  </si>
  <si>
    <t xml:space="preserve">PRIONTEX SA PTY LTD                </t>
  </si>
  <si>
    <t>SIKELELA MQGWANCI</t>
  </si>
  <si>
    <t>Dennis</t>
  </si>
  <si>
    <t>HND / FUE / doc</t>
  </si>
  <si>
    <t>SUE</t>
  </si>
  <si>
    <t>phummie</t>
  </si>
  <si>
    <t>lep</t>
  </si>
  <si>
    <t xml:space="preserve">AVI FINANCE                        </t>
  </si>
  <si>
    <t>STANF</t>
  </si>
  <si>
    <t>STANDFORD</t>
  </si>
  <si>
    <t xml:space="preserve">I   J LIMITED                      </t>
  </si>
  <si>
    <t>TEGAN</t>
  </si>
  <si>
    <t>INNO NTSIBANDE</t>
  </si>
  <si>
    <t xml:space="preserve">illeg                         </t>
  </si>
  <si>
    <t xml:space="preserve">POD received from cell 0631438015 M     </t>
  </si>
  <si>
    <t xml:space="preserve">EUROLAB ASU                        </t>
  </si>
  <si>
    <t xml:space="preserve">PRIONTEX PE                        </t>
  </si>
  <si>
    <t>MBUSO</t>
  </si>
  <si>
    <t>PRETO</t>
  </si>
  <si>
    <t>PRETORIA</t>
  </si>
  <si>
    <t>PIET2</t>
  </si>
  <si>
    <t>PIETERSBURG</t>
  </si>
  <si>
    <t xml:space="preserve">AVI FM POLOKWANE                   </t>
  </si>
  <si>
    <t>STEVEN CHRIS</t>
  </si>
  <si>
    <t>APHIWE.S</t>
  </si>
  <si>
    <t>stephen</t>
  </si>
  <si>
    <t>POD received from cell 0766706547 M</t>
  </si>
  <si>
    <t xml:space="preserve">STRAIT ACCESS TECHNOLOGY HOLDI     </t>
  </si>
  <si>
    <t>LATHIWE TSHAMPU</t>
  </si>
  <si>
    <t>LITHAKAZI</t>
  </si>
  <si>
    <t xml:space="preserve">MARION RAWSON                      </t>
  </si>
  <si>
    <t xml:space="preserve">Mrs Ronnie Coetzee                 </t>
  </si>
  <si>
    <t>?</t>
  </si>
  <si>
    <t xml:space="preserve">Ronnie </t>
  </si>
  <si>
    <t xml:space="preserve">MARION RAWSON </t>
  </si>
  <si>
    <t>r raaths</t>
  </si>
  <si>
    <t>Box</t>
  </si>
  <si>
    <t xml:space="preserve">AVI NATIONAL BRANDS LTD            </t>
  </si>
  <si>
    <t>TEGAN CHRISTIE</t>
  </si>
  <si>
    <t>RULIEN KASSELMANO</t>
  </si>
  <si>
    <t>alex</t>
  </si>
  <si>
    <t>POD received from cell 0647565071 M</t>
  </si>
  <si>
    <t xml:space="preserve">AVI FIELD MARKERTING               </t>
  </si>
  <si>
    <t>VICTO</t>
  </si>
  <si>
    <t>C ERASMUS</t>
  </si>
  <si>
    <t>Valencia</t>
  </si>
  <si>
    <t xml:space="preserve">SWEET FARM PORTION 14              </t>
  </si>
  <si>
    <t xml:space="preserve">PVT                                </t>
  </si>
  <si>
    <t>CHARLEEN MCINTOSH</t>
  </si>
  <si>
    <t>ALIX</t>
  </si>
  <si>
    <t>C McIntosh</t>
  </si>
  <si>
    <t>POD received from cell 0662684150 M</t>
  </si>
  <si>
    <t xml:space="preserve">PRIONTEX JHB-CORPORATE PARK NO     </t>
  </si>
  <si>
    <t>THAPELO</t>
  </si>
  <si>
    <t>HAILLEE</t>
  </si>
  <si>
    <t>Sylvia</t>
  </si>
  <si>
    <t xml:space="preserve">AVI                                </t>
  </si>
  <si>
    <t>ARSUPOORT</t>
  </si>
  <si>
    <t>natash</t>
  </si>
  <si>
    <t>POD received from cell 0729564722 M</t>
  </si>
  <si>
    <t>Warren</t>
  </si>
  <si>
    <t xml:space="preserve">STRAIT ACCESS TECHNOLOGIES HOL     </t>
  </si>
  <si>
    <t>LATHIWE</t>
  </si>
  <si>
    <t xml:space="preserve">MIE-SMARTSCREEN                    </t>
  </si>
  <si>
    <t>MIE</t>
  </si>
  <si>
    <t>CANDICE</t>
  </si>
  <si>
    <t>sara</t>
  </si>
  <si>
    <t>POD received from cell 0769790129 M</t>
  </si>
  <si>
    <t xml:space="preserve">ASPEN SA OPERATION                 </t>
  </si>
  <si>
    <t>MOKSHAM SOUNDARAJAN</t>
  </si>
  <si>
    <t>andile</t>
  </si>
  <si>
    <t>EAST</t>
  </si>
  <si>
    <t>EAST LONDON</t>
  </si>
  <si>
    <t xml:space="preserve">EAST LONDON EYE HOSPITAL           </t>
  </si>
  <si>
    <t>JO-ANNE HULLEY</t>
  </si>
  <si>
    <t>chris</t>
  </si>
  <si>
    <t>POD received from cell 0661144688 M</t>
  </si>
  <si>
    <t>Godfrey</t>
  </si>
  <si>
    <t>DURBA</t>
  </si>
  <si>
    <t>DURBAN</t>
  </si>
  <si>
    <t>phummy</t>
  </si>
  <si>
    <t>nico</t>
  </si>
  <si>
    <t>POD received from cell 0644881838 M</t>
  </si>
  <si>
    <t>CHANTEL</t>
  </si>
  <si>
    <t>LEON</t>
  </si>
  <si>
    <t>Mary</t>
  </si>
  <si>
    <t>POD received from cell 0843582707 M</t>
  </si>
  <si>
    <t>LEON BREYTENBACH</t>
  </si>
  <si>
    <t>Kelly</t>
  </si>
  <si>
    <t>POD received from cell 0670556928 M</t>
  </si>
  <si>
    <t>BULTF</t>
  </si>
  <si>
    <t>BULTFONTEIN</t>
  </si>
  <si>
    <t xml:space="preserve">XRAY DEPARTMENT                    </t>
  </si>
  <si>
    <t>MASEKETE MOLEME</t>
  </si>
  <si>
    <t>SAMORA</t>
  </si>
  <si>
    <t>moleme</t>
  </si>
  <si>
    <t>MARY</t>
  </si>
  <si>
    <t>SUE MAGI</t>
  </si>
  <si>
    <t>Phumzile</t>
  </si>
  <si>
    <t xml:space="preserve">ELDIARO TRADERS T A PRIONTEX       </t>
  </si>
  <si>
    <t xml:space="preserve">HAKUNA MATATA VET CLINIC           </t>
  </si>
  <si>
    <t>JEANRE</t>
  </si>
  <si>
    <t>J byron</t>
  </si>
  <si>
    <t>POD received from cell 0626229785 M</t>
  </si>
  <si>
    <t xml:space="preserve">EUROLAB ABU                        </t>
  </si>
  <si>
    <t>JO-MARI JACOBS</t>
  </si>
  <si>
    <t>mbuso</t>
  </si>
  <si>
    <t>POD received from cell 0825055794 M</t>
  </si>
  <si>
    <t>DANE</t>
  </si>
  <si>
    <t>CHARLES</t>
  </si>
  <si>
    <t xml:space="preserve">AVI FIELS MARHETING                </t>
  </si>
  <si>
    <t xml:space="preserve">SNACHWE AVI                        </t>
  </si>
  <si>
    <t>SANY HAAS</t>
  </si>
  <si>
    <t>STEVEN TYLE</t>
  </si>
  <si>
    <t>haas</t>
  </si>
  <si>
    <t>POD received from cell 0729919507 M</t>
  </si>
  <si>
    <t xml:space="preserve">B BRAUN MEDICAL                    </t>
  </si>
  <si>
    <t>RIAAD CASSIM</t>
  </si>
  <si>
    <t>Mirah</t>
  </si>
  <si>
    <t>POD received from cell 0766412100 M</t>
  </si>
  <si>
    <t xml:space="preserve">CHATEAUX GATEAUX                   </t>
  </si>
  <si>
    <t>ZAHEERA KHAN</t>
  </si>
  <si>
    <t>DYLAN</t>
  </si>
  <si>
    <t>sihle</t>
  </si>
  <si>
    <t>Appointment required</t>
  </si>
  <si>
    <t>POD received from cell 0653843035 M</t>
  </si>
  <si>
    <t xml:space="preserve">Bill McIntosh                      </t>
  </si>
  <si>
    <t xml:space="preserve">Bill McIntosh </t>
  </si>
  <si>
    <t>Moses</t>
  </si>
  <si>
    <t>POD received from cell 0730260841 M</t>
  </si>
  <si>
    <t xml:space="preserve">Box </t>
  </si>
  <si>
    <t>SARAH BRAUN</t>
  </si>
  <si>
    <t>EDGAR</t>
  </si>
  <si>
    <t>EAR / DOC / FUE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</si>
</sst>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6"/>
  <sheetViews>
    <sheetView tabSelected="1" workbookViewId="0">
      <selection activeCell="C8" sqref="C8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"009941145308"</f>
        <v>009941145308</v>
      </c>
      <c r="F2" s="3">
        <v>44700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"MT CPT                        "</f>
        <v xml:space="preserve">MT CPT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44.63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4.9000000000000004</v>
      </c>
      <c r="BJ2">
        <v>9.6999999999999993</v>
      </c>
      <c r="BK2">
        <v>10</v>
      </c>
      <c r="BL2">
        <v>134.08000000000001</v>
      </c>
      <c r="BM2">
        <v>20.11</v>
      </c>
      <c r="BN2">
        <v>154.19</v>
      </c>
      <c r="BO2">
        <v>154.19</v>
      </c>
      <c r="BQ2" t="s">
        <v>83</v>
      </c>
      <c r="BR2" t="s">
        <v>84</v>
      </c>
      <c r="BS2" s="3">
        <v>44704</v>
      </c>
      <c r="BT2" s="4">
        <v>0.47291666666666665</v>
      </c>
      <c r="BU2" t="s">
        <v>85</v>
      </c>
      <c r="BV2" t="s">
        <v>86</v>
      </c>
      <c r="BY2">
        <v>48682.2</v>
      </c>
      <c r="BZ2" t="s">
        <v>87</v>
      </c>
      <c r="CA2" t="s">
        <v>88</v>
      </c>
      <c r="CC2" t="s">
        <v>80</v>
      </c>
      <c r="CD2">
        <v>6020</v>
      </c>
      <c r="CE2" t="s">
        <v>89</v>
      </c>
      <c r="CF2" s="3">
        <v>44705</v>
      </c>
      <c r="CI2">
        <v>2</v>
      </c>
      <c r="CJ2">
        <v>2</v>
      </c>
      <c r="CK2">
        <v>41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"009941145309"</f>
        <v>009941145309</v>
      </c>
      <c r="F3" s="3">
        <v>44700</v>
      </c>
      <c r="G3">
        <v>202302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"MT CPT                        "</f>
        <v xml:space="preserve">MT CPT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44.63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2.4</v>
      </c>
      <c r="BJ3">
        <v>5.5</v>
      </c>
      <c r="BK3">
        <v>6</v>
      </c>
      <c r="BL3">
        <v>134.08000000000001</v>
      </c>
      <c r="BM3">
        <v>20.11</v>
      </c>
      <c r="BN3">
        <v>154.19</v>
      </c>
      <c r="BO3">
        <v>154.19</v>
      </c>
      <c r="BQ3" t="s">
        <v>94</v>
      </c>
      <c r="BR3" t="s">
        <v>84</v>
      </c>
      <c r="BS3" s="3">
        <v>44704</v>
      </c>
      <c r="BT3" s="4">
        <v>0.43194444444444446</v>
      </c>
      <c r="BU3" t="s">
        <v>95</v>
      </c>
      <c r="BV3" t="s">
        <v>86</v>
      </c>
      <c r="BY3">
        <v>27441.89</v>
      </c>
      <c r="BZ3" t="s">
        <v>87</v>
      </c>
      <c r="CA3" t="s">
        <v>96</v>
      </c>
      <c r="CC3" t="s">
        <v>92</v>
      </c>
      <c r="CD3">
        <v>4150</v>
      </c>
      <c r="CE3" t="s">
        <v>89</v>
      </c>
      <c r="CF3" s="3">
        <v>44705</v>
      </c>
      <c r="CI3">
        <v>3</v>
      </c>
      <c r="CJ3">
        <v>2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"009938740882"</f>
        <v>009938740882</v>
      </c>
      <c r="F4" s="3">
        <v>44687</v>
      </c>
      <c r="G4">
        <v>202302</v>
      </c>
      <c r="H4" t="s">
        <v>97</v>
      </c>
      <c r="I4" t="s">
        <v>98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103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23.08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66.62</v>
      </c>
      <c r="BM4">
        <v>9.99</v>
      </c>
      <c r="BN4">
        <v>76.61</v>
      </c>
      <c r="BO4">
        <v>76.61</v>
      </c>
      <c r="BQ4" t="s">
        <v>104</v>
      </c>
      <c r="BR4" t="s">
        <v>105</v>
      </c>
      <c r="BS4" s="3">
        <v>44690</v>
      </c>
      <c r="BT4" s="4">
        <v>0.36805555555555558</v>
      </c>
      <c r="BU4" t="s">
        <v>106</v>
      </c>
      <c r="BV4" t="s">
        <v>86</v>
      </c>
      <c r="BY4">
        <v>1200</v>
      </c>
      <c r="BZ4" t="s">
        <v>107</v>
      </c>
      <c r="CA4" t="s">
        <v>108</v>
      </c>
      <c r="CC4" t="s">
        <v>101</v>
      </c>
      <c r="CD4">
        <v>1600</v>
      </c>
      <c r="CE4" t="s">
        <v>89</v>
      </c>
      <c r="CF4" s="3">
        <v>44690</v>
      </c>
      <c r="CI4">
        <v>1</v>
      </c>
      <c r="CJ4">
        <v>1</v>
      </c>
      <c r="CK4">
        <v>21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"009942472040"</f>
        <v>009942472040</v>
      </c>
      <c r="F5" s="3">
        <v>44692</v>
      </c>
      <c r="G5">
        <v>202302</v>
      </c>
      <c r="H5" t="s">
        <v>75</v>
      </c>
      <c r="I5" t="s">
        <v>76</v>
      </c>
      <c r="J5" t="s">
        <v>77</v>
      </c>
      <c r="K5" t="s">
        <v>78</v>
      </c>
      <c r="L5" t="s">
        <v>109</v>
      </c>
      <c r="M5" t="s">
        <v>110</v>
      </c>
      <c r="N5" t="s">
        <v>111</v>
      </c>
      <c r="O5" t="s">
        <v>103</v>
      </c>
      <c r="P5" t="str">
        <f>"JHB                           "</f>
        <v xml:space="preserve">JHB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576.65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48.1</v>
      </c>
      <c r="BJ5">
        <v>49.9</v>
      </c>
      <c r="BK5">
        <v>50</v>
      </c>
      <c r="BL5">
        <v>1664.67</v>
      </c>
      <c r="BM5">
        <v>249.7</v>
      </c>
      <c r="BN5">
        <v>1914.37</v>
      </c>
      <c r="BO5">
        <v>1914.37</v>
      </c>
      <c r="BQ5" t="s">
        <v>112</v>
      </c>
      <c r="BR5" t="s">
        <v>84</v>
      </c>
      <c r="BS5" s="3">
        <v>44693</v>
      </c>
      <c r="BT5" s="4">
        <v>0.42708333333333331</v>
      </c>
      <c r="BU5" t="s">
        <v>113</v>
      </c>
      <c r="BV5" t="s">
        <v>86</v>
      </c>
      <c r="BY5">
        <v>249600.88</v>
      </c>
      <c r="BZ5" t="s">
        <v>107</v>
      </c>
      <c r="CA5" t="s">
        <v>114</v>
      </c>
      <c r="CC5" t="s">
        <v>110</v>
      </c>
      <c r="CD5">
        <v>1683</v>
      </c>
      <c r="CE5" t="s">
        <v>89</v>
      </c>
      <c r="CF5" s="3">
        <v>44694</v>
      </c>
      <c r="CI5">
        <v>1</v>
      </c>
      <c r="CJ5">
        <v>1</v>
      </c>
      <c r="CK5">
        <v>21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"009942040516"</f>
        <v>009942040516</v>
      </c>
      <c r="F6" s="3">
        <v>44687</v>
      </c>
      <c r="G6">
        <v>202302</v>
      </c>
      <c r="H6" t="s">
        <v>100</v>
      </c>
      <c r="I6" t="s">
        <v>101</v>
      </c>
      <c r="J6" t="s">
        <v>77</v>
      </c>
      <c r="K6" t="s">
        <v>78</v>
      </c>
      <c r="L6" t="s">
        <v>79</v>
      </c>
      <c r="M6" t="s">
        <v>80</v>
      </c>
      <c r="N6" t="s">
        <v>115</v>
      </c>
      <c r="O6" t="s">
        <v>103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213.37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3.3</v>
      </c>
      <c r="BJ6">
        <v>18.3</v>
      </c>
      <c r="BK6">
        <v>18.5</v>
      </c>
      <c r="BL6">
        <v>615.95000000000005</v>
      </c>
      <c r="BM6">
        <v>92.39</v>
      </c>
      <c r="BN6">
        <v>708.34</v>
      </c>
      <c r="BO6">
        <v>708.34</v>
      </c>
      <c r="BQ6" t="s">
        <v>116</v>
      </c>
      <c r="BR6" t="s">
        <v>116</v>
      </c>
      <c r="BS6" s="3">
        <v>44690</v>
      </c>
      <c r="BT6" s="4">
        <v>0.4375</v>
      </c>
      <c r="BU6" t="s">
        <v>117</v>
      </c>
      <c r="BV6" t="s">
        <v>86</v>
      </c>
      <c r="BY6">
        <v>91269.61</v>
      </c>
      <c r="BZ6" t="s">
        <v>107</v>
      </c>
      <c r="CA6" t="s">
        <v>88</v>
      </c>
      <c r="CC6" t="s">
        <v>80</v>
      </c>
      <c r="CD6">
        <v>6001</v>
      </c>
      <c r="CE6" t="s">
        <v>89</v>
      </c>
      <c r="CF6" s="3">
        <v>44690</v>
      </c>
      <c r="CI6">
        <v>1</v>
      </c>
      <c r="CJ6">
        <v>1</v>
      </c>
      <c r="CK6">
        <v>21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"009942472033"</f>
        <v>009942472033</v>
      </c>
      <c r="F7" s="3">
        <v>44687</v>
      </c>
      <c r="G7">
        <v>202302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118</v>
      </c>
      <c r="O7" t="s">
        <v>82</v>
      </c>
      <c r="P7" t="str">
        <f>"MT CPT                        "</f>
        <v xml:space="preserve">MT CPT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105.32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37.700000000000003</v>
      </c>
      <c r="BJ7">
        <v>47.2</v>
      </c>
      <c r="BK7">
        <v>48</v>
      </c>
      <c r="BL7">
        <v>309.27999999999997</v>
      </c>
      <c r="BM7">
        <v>46.39</v>
      </c>
      <c r="BN7">
        <v>355.67</v>
      </c>
      <c r="BO7">
        <v>355.67</v>
      </c>
      <c r="BQ7" t="s">
        <v>119</v>
      </c>
      <c r="BR7" t="s">
        <v>84</v>
      </c>
      <c r="BS7" s="3">
        <v>44690</v>
      </c>
      <c r="BT7" s="4">
        <v>0.61111111111111105</v>
      </c>
      <c r="BU7" t="s">
        <v>120</v>
      </c>
      <c r="BV7" t="s">
        <v>86</v>
      </c>
      <c r="BY7">
        <v>235875.1</v>
      </c>
      <c r="BZ7" t="s">
        <v>87</v>
      </c>
      <c r="CA7" t="s">
        <v>88</v>
      </c>
      <c r="CC7" t="s">
        <v>80</v>
      </c>
      <c r="CD7">
        <v>6020</v>
      </c>
      <c r="CE7" t="s">
        <v>89</v>
      </c>
      <c r="CF7" s="3">
        <v>44690</v>
      </c>
      <c r="CI7">
        <v>2</v>
      </c>
      <c r="CJ7">
        <v>1</v>
      </c>
      <c r="CK7">
        <v>41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"009942472034"</f>
        <v>009942472034</v>
      </c>
      <c r="F8" s="3">
        <v>44687</v>
      </c>
      <c r="G8">
        <v>202302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121</v>
      </c>
      <c r="O8" t="s">
        <v>82</v>
      </c>
      <c r="P8" t="str">
        <f>"PE                            "</f>
        <v xml:space="preserve">PE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134.74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38.9</v>
      </c>
      <c r="BJ8">
        <v>63.2</v>
      </c>
      <c r="BK8">
        <v>64</v>
      </c>
      <c r="BL8">
        <v>394.22</v>
      </c>
      <c r="BM8">
        <v>59.13</v>
      </c>
      <c r="BN8">
        <v>453.35</v>
      </c>
      <c r="BO8">
        <v>453.35</v>
      </c>
      <c r="BQ8" t="s">
        <v>122</v>
      </c>
      <c r="BR8" t="s">
        <v>84</v>
      </c>
      <c r="BS8" s="3">
        <v>44690</v>
      </c>
      <c r="BT8" s="4">
        <v>0.57986111111111105</v>
      </c>
      <c r="BU8" t="s">
        <v>117</v>
      </c>
      <c r="BV8" t="s">
        <v>86</v>
      </c>
      <c r="BY8">
        <v>315958.53000000003</v>
      </c>
      <c r="BZ8" t="s">
        <v>87</v>
      </c>
      <c r="CA8" t="s">
        <v>88</v>
      </c>
      <c r="CC8" t="s">
        <v>80</v>
      </c>
      <c r="CD8">
        <v>6001</v>
      </c>
      <c r="CE8" t="s">
        <v>89</v>
      </c>
      <c r="CF8" s="3">
        <v>44690</v>
      </c>
      <c r="CI8">
        <v>2</v>
      </c>
      <c r="CJ8">
        <v>1</v>
      </c>
      <c r="CK8">
        <v>41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"009942472035"</f>
        <v>009942472035</v>
      </c>
      <c r="F9" s="3">
        <v>44687</v>
      </c>
      <c r="G9">
        <v>202302</v>
      </c>
      <c r="H9" t="s">
        <v>75</v>
      </c>
      <c r="I9" t="s">
        <v>76</v>
      </c>
      <c r="J9" t="s">
        <v>77</v>
      </c>
      <c r="K9" t="s">
        <v>78</v>
      </c>
      <c r="L9" t="s">
        <v>75</v>
      </c>
      <c r="M9" t="s">
        <v>76</v>
      </c>
      <c r="N9" t="s">
        <v>123</v>
      </c>
      <c r="O9" t="s">
        <v>82</v>
      </c>
      <c r="P9" t="str">
        <f>"MT CPT                        "</f>
        <v xml:space="preserve">MT CPT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45.51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15.7</v>
      </c>
      <c r="BJ9">
        <v>25.9</v>
      </c>
      <c r="BK9">
        <v>26</v>
      </c>
      <c r="BL9">
        <v>136.63</v>
      </c>
      <c r="BM9">
        <v>20.49</v>
      </c>
      <c r="BN9">
        <v>157.12</v>
      </c>
      <c r="BO9">
        <v>157.12</v>
      </c>
      <c r="BQ9" t="s">
        <v>124</v>
      </c>
      <c r="BR9" t="s">
        <v>84</v>
      </c>
      <c r="BS9" s="3">
        <v>44690</v>
      </c>
      <c r="BT9" s="4">
        <v>0.45624999999999999</v>
      </c>
      <c r="BU9" t="s">
        <v>125</v>
      </c>
      <c r="BV9" t="s">
        <v>86</v>
      </c>
      <c r="BY9">
        <v>129383.45</v>
      </c>
      <c r="BZ9" t="s">
        <v>87</v>
      </c>
      <c r="CA9" t="s">
        <v>126</v>
      </c>
      <c r="CC9" t="s">
        <v>76</v>
      </c>
      <c r="CD9">
        <v>7925</v>
      </c>
      <c r="CE9" t="s">
        <v>89</v>
      </c>
      <c r="CF9" s="3">
        <v>44691</v>
      </c>
      <c r="CI9">
        <v>1</v>
      </c>
      <c r="CJ9">
        <v>1</v>
      </c>
      <c r="CK9">
        <v>42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"009942472036"</f>
        <v>009942472036</v>
      </c>
      <c r="F10" s="3">
        <v>44687</v>
      </c>
      <c r="G10">
        <v>202302</v>
      </c>
      <c r="H10" t="s">
        <v>75</v>
      </c>
      <c r="I10" t="s">
        <v>76</v>
      </c>
      <c r="J10" t="s">
        <v>77</v>
      </c>
      <c r="K10" t="s">
        <v>78</v>
      </c>
      <c r="L10" t="s">
        <v>127</v>
      </c>
      <c r="M10" t="s">
        <v>127</v>
      </c>
      <c r="N10" t="s">
        <v>128</v>
      </c>
      <c r="O10" t="s">
        <v>82</v>
      </c>
      <c r="P10" t="str">
        <f>"SHAMIL                        "</f>
        <v xml:space="preserve">SHAMIL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49.28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2.5</v>
      </c>
      <c r="BJ10">
        <v>2.7</v>
      </c>
      <c r="BK10">
        <v>3</v>
      </c>
      <c r="BL10">
        <v>147.52000000000001</v>
      </c>
      <c r="BM10">
        <v>22.13</v>
      </c>
      <c r="BN10">
        <v>169.65</v>
      </c>
      <c r="BO10">
        <v>169.65</v>
      </c>
      <c r="BQ10" t="s">
        <v>129</v>
      </c>
      <c r="BR10" t="s">
        <v>130</v>
      </c>
      <c r="BS10" s="3">
        <v>44690</v>
      </c>
      <c r="BT10" s="4">
        <v>0.52500000000000002</v>
      </c>
      <c r="BU10" t="s">
        <v>131</v>
      </c>
      <c r="BV10" t="s">
        <v>86</v>
      </c>
      <c r="BY10">
        <v>13345</v>
      </c>
      <c r="BZ10" t="s">
        <v>87</v>
      </c>
      <c r="CA10" t="s">
        <v>132</v>
      </c>
      <c r="CC10" t="s">
        <v>127</v>
      </c>
      <c r="CD10">
        <v>7646</v>
      </c>
      <c r="CE10" t="s">
        <v>89</v>
      </c>
      <c r="CF10" s="3">
        <v>44691</v>
      </c>
      <c r="CI10">
        <v>1</v>
      </c>
      <c r="CJ10">
        <v>1</v>
      </c>
      <c r="CK10">
        <v>44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"089901384237"</f>
        <v>089901384237</v>
      </c>
      <c r="F11" s="3">
        <v>44701</v>
      </c>
      <c r="G11">
        <v>202302</v>
      </c>
      <c r="H11" t="s">
        <v>133</v>
      </c>
      <c r="I11" t="s">
        <v>134</v>
      </c>
      <c r="J11" t="s">
        <v>135</v>
      </c>
      <c r="K11" t="s">
        <v>78</v>
      </c>
      <c r="L11" t="s">
        <v>136</v>
      </c>
      <c r="M11" t="s">
        <v>137</v>
      </c>
      <c r="N11" t="s">
        <v>138</v>
      </c>
      <c r="O11" t="s">
        <v>103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23.08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66.62</v>
      </c>
      <c r="BM11">
        <v>9.99</v>
      </c>
      <c r="BN11">
        <v>76.61</v>
      </c>
      <c r="BO11">
        <v>76.61</v>
      </c>
      <c r="BQ11" t="s">
        <v>139</v>
      </c>
      <c r="BS11" s="3">
        <v>44704</v>
      </c>
      <c r="BT11" s="4">
        <v>0.4284722222222222</v>
      </c>
      <c r="BU11" t="s">
        <v>140</v>
      </c>
      <c r="BV11" t="s">
        <v>86</v>
      </c>
      <c r="BY11">
        <v>1200</v>
      </c>
      <c r="BZ11" t="s">
        <v>107</v>
      </c>
      <c r="CA11" t="s">
        <v>141</v>
      </c>
      <c r="CC11" t="s">
        <v>137</v>
      </c>
      <c r="CD11">
        <v>157</v>
      </c>
      <c r="CE11" t="s">
        <v>89</v>
      </c>
      <c r="CF11" s="3">
        <v>44704</v>
      </c>
      <c r="CI11">
        <v>1</v>
      </c>
      <c r="CJ11">
        <v>1</v>
      </c>
      <c r="CK11">
        <v>21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"009942472032"</f>
        <v>009942472032</v>
      </c>
      <c r="F12" s="3">
        <v>44690</v>
      </c>
      <c r="G12">
        <v>202302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142</v>
      </c>
      <c r="O12" t="s">
        <v>103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426.72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27.6</v>
      </c>
      <c r="BJ12">
        <v>37</v>
      </c>
      <c r="BK12">
        <v>37</v>
      </c>
      <c r="BL12">
        <v>1231.8599999999999</v>
      </c>
      <c r="BM12">
        <v>184.78</v>
      </c>
      <c r="BN12">
        <v>1416.64</v>
      </c>
      <c r="BO12">
        <v>1416.64</v>
      </c>
      <c r="BQ12" t="s">
        <v>143</v>
      </c>
      <c r="BR12" t="s">
        <v>144</v>
      </c>
      <c r="BS12" s="3">
        <v>44692</v>
      </c>
      <c r="BT12" s="4">
        <v>0.41319444444444442</v>
      </c>
      <c r="BU12" t="s">
        <v>145</v>
      </c>
      <c r="BV12" t="s">
        <v>90</v>
      </c>
      <c r="BW12" t="s">
        <v>146</v>
      </c>
      <c r="BX12" t="s">
        <v>147</v>
      </c>
      <c r="BY12">
        <v>185190.86</v>
      </c>
      <c r="BZ12" t="s">
        <v>107</v>
      </c>
      <c r="CA12" t="s">
        <v>88</v>
      </c>
      <c r="CC12" t="s">
        <v>80</v>
      </c>
      <c r="CD12">
        <v>6020</v>
      </c>
      <c r="CE12" t="s">
        <v>89</v>
      </c>
      <c r="CF12" s="3">
        <v>44692</v>
      </c>
      <c r="CI12">
        <v>1</v>
      </c>
      <c r="CJ12">
        <v>2</v>
      </c>
      <c r="CK12">
        <v>21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"009942472031"</f>
        <v>009942472031</v>
      </c>
      <c r="F13" s="3">
        <v>44690</v>
      </c>
      <c r="G13">
        <v>202302</v>
      </c>
      <c r="H13" t="s">
        <v>75</v>
      </c>
      <c r="I13" t="s">
        <v>76</v>
      </c>
      <c r="J13" t="s">
        <v>77</v>
      </c>
      <c r="K13" t="s">
        <v>78</v>
      </c>
      <c r="L13" t="s">
        <v>148</v>
      </c>
      <c r="M13" t="s">
        <v>149</v>
      </c>
      <c r="N13" t="s">
        <v>150</v>
      </c>
      <c r="O13" t="s">
        <v>82</v>
      </c>
      <c r="P13" t="str">
        <f>"MT CAPE TOWN                  "</f>
        <v xml:space="preserve">MT CAPE TOWN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88.76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31.3</v>
      </c>
      <c r="BJ13">
        <v>38.799999999999997</v>
      </c>
      <c r="BK13">
        <v>39</v>
      </c>
      <c r="BL13">
        <v>261.49</v>
      </c>
      <c r="BM13">
        <v>39.22</v>
      </c>
      <c r="BN13">
        <v>300.70999999999998</v>
      </c>
      <c r="BO13">
        <v>300.70999999999998</v>
      </c>
      <c r="BQ13" t="s">
        <v>151</v>
      </c>
      <c r="BR13" t="s">
        <v>84</v>
      </c>
      <c r="BS13" s="3">
        <v>44692</v>
      </c>
      <c r="BT13" s="4">
        <v>0.3576388888888889</v>
      </c>
      <c r="BU13" t="s">
        <v>152</v>
      </c>
      <c r="BV13" t="s">
        <v>86</v>
      </c>
      <c r="BY13">
        <v>193761.57</v>
      </c>
      <c r="BZ13" t="s">
        <v>87</v>
      </c>
      <c r="CA13" t="s">
        <v>153</v>
      </c>
      <c r="CC13" t="s">
        <v>149</v>
      </c>
      <c r="CD13">
        <v>3200</v>
      </c>
      <c r="CE13" t="s">
        <v>89</v>
      </c>
      <c r="CF13" s="3">
        <v>44692</v>
      </c>
      <c r="CI13">
        <v>3</v>
      </c>
      <c r="CJ13">
        <v>2</v>
      </c>
      <c r="CK13">
        <v>41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"009942449682"</f>
        <v>009942449682</v>
      </c>
      <c r="F14" s="3">
        <v>44691</v>
      </c>
      <c r="G14">
        <v>202302</v>
      </c>
      <c r="H14" t="s">
        <v>100</v>
      </c>
      <c r="I14" t="s">
        <v>101</v>
      </c>
      <c r="J14" t="s">
        <v>77</v>
      </c>
      <c r="K14" t="s">
        <v>78</v>
      </c>
      <c r="L14" t="s">
        <v>75</v>
      </c>
      <c r="M14" t="s">
        <v>76</v>
      </c>
      <c r="N14" t="s">
        <v>154</v>
      </c>
      <c r="O14" t="s">
        <v>103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34.61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3</v>
      </c>
      <c r="BK14">
        <v>3</v>
      </c>
      <c r="BL14">
        <v>99.91</v>
      </c>
      <c r="BM14">
        <v>14.99</v>
      </c>
      <c r="BN14">
        <v>114.9</v>
      </c>
      <c r="BO14">
        <v>114.9</v>
      </c>
      <c r="BQ14" t="s">
        <v>155</v>
      </c>
      <c r="BR14" t="s">
        <v>156</v>
      </c>
      <c r="BS14" s="3">
        <v>44692</v>
      </c>
      <c r="BT14" s="4">
        <v>0.54097222222222219</v>
      </c>
      <c r="BU14" t="s">
        <v>157</v>
      </c>
      <c r="BV14" t="s">
        <v>90</v>
      </c>
      <c r="BW14" t="s">
        <v>158</v>
      </c>
      <c r="BX14" t="s">
        <v>159</v>
      </c>
      <c r="BY14">
        <v>15052.86</v>
      </c>
      <c r="BZ14" t="s">
        <v>107</v>
      </c>
      <c r="CA14" t="s">
        <v>160</v>
      </c>
      <c r="CC14" t="s">
        <v>76</v>
      </c>
      <c r="CD14">
        <v>8005</v>
      </c>
      <c r="CE14" t="s">
        <v>89</v>
      </c>
      <c r="CF14" s="3">
        <v>44693</v>
      </c>
      <c r="CI14">
        <v>1</v>
      </c>
      <c r="CJ14">
        <v>1</v>
      </c>
      <c r="CK14">
        <v>21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"009941578703"</f>
        <v>009941578703</v>
      </c>
      <c r="F15" s="3">
        <v>44698</v>
      </c>
      <c r="G15">
        <v>202302</v>
      </c>
      <c r="H15" t="s">
        <v>79</v>
      </c>
      <c r="I15" t="s">
        <v>80</v>
      </c>
      <c r="J15" t="s">
        <v>161</v>
      </c>
      <c r="K15" t="s">
        <v>78</v>
      </c>
      <c r="L15" t="s">
        <v>162</v>
      </c>
      <c r="M15" t="s">
        <v>163</v>
      </c>
      <c r="N15" t="s">
        <v>161</v>
      </c>
      <c r="O15" t="s">
        <v>103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170.63</v>
      </c>
      <c r="AH15">
        <v>0</v>
      </c>
      <c r="AI15">
        <v>0</v>
      </c>
      <c r="AJ15">
        <v>0</v>
      </c>
      <c r="AK15">
        <v>74.97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5</v>
      </c>
      <c r="BJ15">
        <v>6.5</v>
      </c>
      <c r="BK15">
        <v>6.5</v>
      </c>
      <c r="BL15">
        <v>387.06</v>
      </c>
      <c r="BM15">
        <v>58.06</v>
      </c>
      <c r="BN15">
        <v>445.12</v>
      </c>
      <c r="BO15">
        <v>445.12</v>
      </c>
      <c r="BQ15" t="s">
        <v>164</v>
      </c>
      <c r="BR15" t="s">
        <v>165</v>
      </c>
      <c r="BS15" s="3">
        <v>44699</v>
      </c>
      <c r="BT15" s="4">
        <v>0.37013888888888885</v>
      </c>
      <c r="BU15" t="s">
        <v>166</v>
      </c>
      <c r="BV15" t="s">
        <v>90</v>
      </c>
      <c r="BY15">
        <v>32400</v>
      </c>
      <c r="BZ15" t="s">
        <v>167</v>
      </c>
      <c r="CC15" t="s">
        <v>163</v>
      </c>
      <c r="CD15">
        <v>6530</v>
      </c>
      <c r="CE15" t="s">
        <v>89</v>
      </c>
      <c r="CF15" s="3">
        <v>44699</v>
      </c>
      <c r="CI15">
        <v>1</v>
      </c>
      <c r="CJ15">
        <v>1</v>
      </c>
      <c r="CK15">
        <v>21</v>
      </c>
      <c r="CL15" t="s">
        <v>86</v>
      </c>
      <c r="CM15" s="4">
        <v>0.37013888888888885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"009941145306"</f>
        <v>009941145306</v>
      </c>
      <c r="F16" s="3">
        <v>44699</v>
      </c>
      <c r="G16">
        <v>202302</v>
      </c>
      <c r="H16" t="s">
        <v>75</v>
      </c>
      <c r="I16" t="s">
        <v>76</v>
      </c>
      <c r="J16" t="s">
        <v>77</v>
      </c>
      <c r="K16" t="s">
        <v>78</v>
      </c>
      <c r="L16" t="s">
        <v>109</v>
      </c>
      <c r="M16" t="s">
        <v>110</v>
      </c>
      <c r="N16" t="s">
        <v>168</v>
      </c>
      <c r="O16" t="s">
        <v>82</v>
      </c>
      <c r="P16" t="str">
        <f>"JHB                           "</f>
        <v xml:space="preserve">JHB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154.97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59.3</v>
      </c>
      <c r="BJ16">
        <v>74.2</v>
      </c>
      <c r="BK16">
        <v>75</v>
      </c>
      <c r="BL16">
        <v>452.62</v>
      </c>
      <c r="BM16">
        <v>67.89</v>
      </c>
      <c r="BN16">
        <v>520.51</v>
      </c>
      <c r="BO16">
        <v>520.51</v>
      </c>
      <c r="BQ16" t="s">
        <v>169</v>
      </c>
      <c r="BR16" t="s">
        <v>84</v>
      </c>
      <c r="BS16" s="3">
        <v>44701</v>
      </c>
      <c r="BT16" s="4">
        <v>0.42152777777777778</v>
      </c>
      <c r="BU16" t="s">
        <v>170</v>
      </c>
      <c r="BV16" t="s">
        <v>86</v>
      </c>
      <c r="BY16">
        <v>371117.94</v>
      </c>
      <c r="BZ16" t="s">
        <v>87</v>
      </c>
      <c r="CA16" t="s">
        <v>114</v>
      </c>
      <c r="CC16" t="s">
        <v>110</v>
      </c>
      <c r="CD16">
        <v>1683</v>
      </c>
      <c r="CE16" t="s">
        <v>89</v>
      </c>
      <c r="CF16" s="3">
        <v>44702</v>
      </c>
      <c r="CI16">
        <v>2</v>
      </c>
      <c r="CJ16">
        <v>2</v>
      </c>
      <c r="CK16">
        <v>41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"009941145307"</f>
        <v>009941145307</v>
      </c>
      <c r="F17" s="3">
        <v>44699</v>
      </c>
      <c r="G17">
        <v>202302</v>
      </c>
      <c r="H17" t="s">
        <v>75</v>
      </c>
      <c r="I17" t="s">
        <v>76</v>
      </c>
      <c r="J17" t="s">
        <v>77</v>
      </c>
      <c r="K17" t="s">
        <v>78</v>
      </c>
      <c r="L17" t="s">
        <v>109</v>
      </c>
      <c r="M17" t="s">
        <v>110</v>
      </c>
      <c r="N17" t="s">
        <v>171</v>
      </c>
      <c r="O17" t="s">
        <v>103</v>
      </c>
      <c r="P17" t="str">
        <f>"JHB                           "</f>
        <v xml:space="preserve">JHB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63.44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3.7</v>
      </c>
      <c r="BJ17">
        <v>5.3</v>
      </c>
      <c r="BK17">
        <v>5.5</v>
      </c>
      <c r="BL17">
        <v>183.14</v>
      </c>
      <c r="BM17">
        <v>27.47</v>
      </c>
      <c r="BN17">
        <v>210.61</v>
      </c>
      <c r="BO17">
        <v>210.61</v>
      </c>
      <c r="BQ17" t="s">
        <v>172</v>
      </c>
      <c r="BR17" t="s">
        <v>84</v>
      </c>
      <c r="BS17" s="3">
        <v>44700</v>
      </c>
      <c r="BT17" s="4">
        <v>0.39583333333333331</v>
      </c>
      <c r="BU17" t="s">
        <v>173</v>
      </c>
      <c r="BV17" t="s">
        <v>86</v>
      </c>
      <c r="BY17">
        <v>26580.639999999999</v>
      </c>
      <c r="BZ17" t="s">
        <v>107</v>
      </c>
      <c r="CA17" t="s">
        <v>174</v>
      </c>
      <c r="CC17" t="s">
        <v>110</v>
      </c>
      <c r="CD17">
        <v>1683</v>
      </c>
      <c r="CE17" t="s">
        <v>89</v>
      </c>
      <c r="CF17" s="3">
        <v>44701</v>
      </c>
      <c r="CI17">
        <v>1</v>
      </c>
      <c r="CJ17">
        <v>1</v>
      </c>
      <c r="CK17">
        <v>21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"009941145323"</f>
        <v>009941145323</v>
      </c>
      <c r="F18" s="3">
        <v>44699</v>
      </c>
      <c r="G18">
        <v>202302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175</v>
      </c>
      <c r="O18" t="s">
        <v>82</v>
      </c>
      <c r="P18" t="str">
        <f>"P.E                           "</f>
        <v xml:space="preserve">P.E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191.75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71.099999999999994</v>
      </c>
      <c r="BJ18">
        <v>94.4</v>
      </c>
      <c r="BK18">
        <v>95</v>
      </c>
      <c r="BL18">
        <v>558.79999999999995</v>
      </c>
      <c r="BM18">
        <v>83.82</v>
      </c>
      <c r="BN18">
        <v>642.62</v>
      </c>
      <c r="BO18">
        <v>642.62</v>
      </c>
      <c r="BQ18" t="s">
        <v>122</v>
      </c>
      <c r="BR18" t="s">
        <v>84</v>
      </c>
      <c r="BS18" s="3">
        <v>44701</v>
      </c>
      <c r="BT18" s="4">
        <v>0.46527777777777773</v>
      </c>
      <c r="BU18" t="s">
        <v>176</v>
      </c>
      <c r="BV18" t="s">
        <v>86</v>
      </c>
      <c r="BY18">
        <v>472088.08</v>
      </c>
      <c r="BZ18" t="s">
        <v>87</v>
      </c>
      <c r="CA18" t="s">
        <v>177</v>
      </c>
      <c r="CC18" t="s">
        <v>80</v>
      </c>
      <c r="CD18">
        <v>6001</v>
      </c>
      <c r="CE18" t="s">
        <v>89</v>
      </c>
      <c r="CF18" s="3">
        <v>44701</v>
      </c>
      <c r="CI18">
        <v>2</v>
      </c>
      <c r="CJ18">
        <v>2</v>
      </c>
      <c r="CK18">
        <v>41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"009942472045"</f>
        <v>009942472045</v>
      </c>
      <c r="F19" s="3">
        <v>44692</v>
      </c>
      <c r="G19">
        <v>202302</v>
      </c>
      <c r="H19" t="s">
        <v>75</v>
      </c>
      <c r="I19" t="s">
        <v>76</v>
      </c>
      <c r="J19" t="s">
        <v>77</v>
      </c>
      <c r="K19" t="s">
        <v>78</v>
      </c>
      <c r="L19" t="s">
        <v>178</v>
      </c>
      <c r="M19" t="s">
        <v>179</v>
      </c>
      <c r="N19" t="s">
        <v>77</v>
      </c>
      <c r="O19" t="s">
        <v>103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28.84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2.2000000000000002</v>
      </c>
      <c r="BK19">
        <v>2.5</v>
      </c>
      <c r="BL19">
        <v>83.26</v>
      </c>
      <c r="BM19">
        <v>12.49</v>
      </c>
      <c r="BN19">
        <v>95.75</v>
      </c>
      <c r="BO19">
        <v>95.75</v>
      </c>
      <c r="BQ19" t="s">
        <v>180</v>
      </c>
      <c r="BR19" t="s">
        <v>144</v>
      </c>
      <c r="BS19" s="3">
        <v>44694</v>
      </c>
      <c r="BT19" s="4">
        <v>0.37638888888888888</v>
      </c>
      <c r="BU19" t="s">
        <v>181</v>
      </c>
      <c r="BV19" t="s">
        <v>90</v>
      </c>
      <c r="BW19" t="s">
        <v>146</v>
      </c>
      <c r="BX19" t="s">
        <v>182</v>
      </c>
      <c r="BY19">
        <v>11139.12</v>
      </c>
      <c r="BZ19" t="s">
        <v>107</v>
      </c>
      <c r="CA19" t="s">
        <v>183</v>
      </c>
      <c r="CC19" t="s">
        <v>179</v>
      </c>
      <c r="CD19">
        <v>4300</v>
      </c>
      <c r="CE19" t="s">
        <v>89</v>
      </c>
      <c r="CF19" s="3">
        <v>44697</v>
      </c>
      <c r="CI19">
        <v>1</v>
      </c>
      <c r="CJ19">
        <v>2</v>
      </c>
      <c r="CK19">
        <v>21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"009942449684"</f>
        <v>009942449684</v>
      </c>
      <c r="F20" s="3">
        <v>44692</v>
      </c>
      <c r="G20">
        <v>202302</v>
      </c>
      <c r="H20" t="s">
        <v>100</v>
      </c>
      <c r="I20" t="s">
        <v>101</v>
      </c>
      <c r="J20" t="s">
        <v>77</v>
      </c>
      <c r="K20" t="s">
        <v>78</v>
      </c>
      <c r="L20" t="s">
        <v>79</v>
      </c>
      <c r="M20" t="s">
        <v>80</v>
      </c>
      <c r="N20" t="s">
        <v>184</v>
      </c>
      <c r="O20" t="s">
        <v>185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43.27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124.91</v>
      </c>
      <c r="BM20">
        <v>18.739999999999998</v>
      </c>
      <c r="BN20">
        <v>143.65</v>
      </c>
      <c r="BO20">
        <v>143.65</v>
      </c>
      <c r="BQ20" t="s">
        <v>122</v>
      </c>
      <c r="BR20" t="s">
        <v>186</v>
      </c>
      <c r="BS20" s="3">
        <v>44694</v>
      </c>
      <c r="BT20" s="4">
        <v>0.43472222222222223</v>
      </c>
      <c r="BU20" t="s">
        <v>187</v>
      </c>
      <c r="BV20" t="s">
        <v>90</v>
      </c>
      <c r="BY20">
        <v>1200</v>
      </c>
      <c r="BZ20" t="s">
        <v>87</v>
      </c>
      <c r="CA20" t="s">
        <v>88</v>
      </c>
      <c r="CC20" t="s">
        <v>80</v>
      </c>
      <c r="CD20">
        <v>6001</v>
      </c>
      <c r="CE20" t="s">
        <v>89</v>
      </c>
      <c r="CF20" s="3">
        <v>44694</v>
      </c>
      <c r="CI20">
        <v>1</v>
      </c>
      <c r="CJ20">
        <v>2</v>
      </c>
      <c r="CK20">
        <v>31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"009941312030"</f>
        <v>009941312030</v>
      </c>
      <c r="F21" s="3">
        <v>44692</v>
      </c>
      <c r="G21">
        <v>202302</v>
      </c>
      <c r="H21" t="s">
        <v>100</v>
      </c>
      <c r="I21" t="s">
        <v>101</v>
      </c>
      <c r="J21" t="s">
        <v>188</v>
      </c>
      <c r="K21" t="s">
        <v>78</v>
      </c>
      <c r="L21" t="s">
        <v>178</v>
      </c>
      <c r="M21" t="s">
        <v>179</v>
      </c>
      <c r="N21" t="s">
        <v>189</v>
      </c>
      <c r="O21" t="s">
        <v>103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28.84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2.5</v>
      </c>
      <c r="BK21">
        <v>2.5</v>
      </c>
      <c r="BL21">
        <v>83.26</v>
      </c>
      <c r="BM21">
        <v>12.49</v>
      </c>
      <c r="BN21">
        <v>95.75</v>
      </c>
      <c r="BO21">
        <v>95.75</v>
      </c>
      <c r="BQ21" t="s">
        <v>190</v>
      </c>
      <c r="BR21" t="s">
        <v>191</v>
      </c>
      <c r="BS21" s="3">
        <v>44693</v>
      </c>
      <c r="BT21" s="4">
        <v>0.3979166666666667</v>
      </c>
      <c r="BU21" t="s">
        <v>181</v>
      </c>
      <c r="BV21" t="s">
        <v>86</v>
      </c>
      <c r="BY21">
        <v>12333.55</v>
      </c>
      <c r="BZ21" t="s">
        <v>107</v>
      </c>
      <c r="CA21" t="s">
        <v>183</v>
      </c>
      <c r="CC21" t="s">
        <v>179</v>
      </c>
      <c r="CD21">
        <v>4300</v>
      </c>
      <c r="CE21" t="s">
        <v>89</v>
      </c>
      <c r="CF21" s="3">
        <v>44694</v>
      </c>
      <c r="CI21">
        <v>1</v>
      </c>
      <c r="CJ21">
        <v>1</v>
      </c>
      <c r="CK21">
        <v>21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"009942449683"</f>
        <v>009942449683</v>
      </c>
      <c r="F22" s="3">
        <v>44692</v>
      </c>
      <c r="G22">
        <v>202302</v>
      </c>
      <c r="H22" t="s">
        <v>100</v>
      </c>
      <c r="I22" t="s">
        <v>101</v>
      </c>
      <c r="J22" t="s">
        <v>77</v>
      </c>
      <c r="K22" t="s">
        <v>78</v>
      </c>
      <c r="L22" t="s">
        <v>75</v>
      </c>
      <c r="M22" t="s">
        <v>76</v>
      </c>
      <c r="N22" t="s">
        <v>184</v>
      </c>
      <c r="O22" t="s">
        <v>185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64.900000000000006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5.0999999999999996</v>
      </c>
      <c r="BK22">
        <v>6</v>
      </c>
      <c r="BL22">
        <v>187.36</v>
      </c>
      <c r="BM22">
        <v>28.1</v>
      </c>
      <c r="BN22">
        <v>215.46</v>
      </c>
      <c r="BO22">
        <v>215.46</v>
      </c>
      <c r="BQ22" t="s">
        <v>192</v>
      </c>
      <c r="BR22" t="s">
        <v>186</v>
      </c>
      <c r="BS22" s="3">
        <v>44693</v>
      </c>
      <c r="BT22" s="4">
        <v>0.4201388888888889</v>
      </c>
      <c r="BU22" t="s">
        <v>193</v>
      </c>
      <c r="BV22" t="s">
        <v>86</v>
      </c>
      <c r="BY22">
        <v>25349.040000000001</v>
      </c>
      <c r="BZ22" t="s">
        <v>87</v>
      </c>
      <c r="CA22" t="s">
        <v>194</v>
      </c>
      <c r="CC22" t="s">
        <v>76</v>
      </c>
      <c r="CD22">
        <v>7800</v>
      </c>
      <c r="CE22" t="s">
        <v>89</v>
      </c>
      <c r="CF22" s="3">
        <v>44697</v>
      </c>
      <c r="CI22">
        <v>1</v>
      </c>
      <c r="CJ22">
        <v>1</v>
      </c>
      <c r="CK22">
        <v>31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"009942472039"</f>
        <v>009942472039</v>
      </c>
      <c r="F23" s="3">
        <v>44691</v>
      </c>
      <c r="G23">
        <v>202302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195</v>
      </c>
      <c r="O23" t="s">
        <v>103</v>
      </c>
      <c r="P23" t="str">
        <f>"MT CAPE TOWN                  "</f>
        <v xml:space="preserve">MT CAPE TOWN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438.26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29.2</v>
      </c>
      <c r="BJ23">
        <v>37.799999999999997</v>
      </c>
      <c r="BK23">
        <v>38</v>
      </c>
      <c r="BL23">
        <v>1265.1600000000001</v>
      </c>
      <c r="BM23">
        <v>189.77</v>
      </c>
      <c r="BN23">
        <v>1454.93</v>
      </c>
      <c r="BO23">
        <v>1454.93</v>
      </c>
      <c r="BQ23" t="s">
        <v>196</v>
      </c>
      <c r="BR23" t="s">
        <v>84</v>
      </c>
      <c r="BS23" s="3">
        <v>44693</v>
      </c>
      <c r="BT23" s="4">
        <v>0.43541666666666662</v>
      </c>
      <c r="BU23" t="s">
        <v>197</v>
      </c>
      <c r="BV23" t="s">
        <v>90</v>
      </c>
      <c r="BW23" t="s">
        <v>146</v>
      </c>
      <c r="BX23" t="s">
        <v>147</v>
      </c>
      <c r="BY23">
        <v>188765.48</v>
      </c>
      <c r="BZ23" t="s">
        <v>107</v>
      </c>
      <c r="CA23" t="s">
        <v>88</v>
      </c>
      <c r="CC23" t="s">
        <v>80</v>
      </c>
      <c r="CD23">
        <v>6020</v>
      </c>
      <c r="CE23" t="s">
        <v>89</v>
      </c>
      <c r="CF23" s="3">
        <v>44693</v>
      </c>
      <c r="CI23">
        <v>1</v>
      </c>
      <c r="CJ23">
        <v>2</v>
      </c>
      <c r="CK23">
        <v>21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"009942508758"</f>
        <v>009942508758</v>
      </c>
      <c r="F24" s="3">
        <v>44700</v>
      </c>
      <c r="G24">
        <v>202302</v>
      </c>
      <c r="H24" t="s">
        <v>198</v>
      </c>
      <c r="I24" t="s">
        <v>199</v>
      </c>
      <c r="J24" t="s">
        <v>200</v>
      </c>
      <c r="K24" t="s">
        <v>78</v>
      </c>
      <c r="L24" t="s">
        <v>75</v>
      </c>
      <c r="M24" t="s">
        <v>76</v>
      </c>
      <c r="N24" t="s">
        <v>201</v>
      </c>
      <c r="O24" t="s">
        <v>103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23.08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66.62</v>
      </c>
      <c r="BM24">
        <v>9.99</v>
      </c>
      <c r="BN24">
        <v>76.61</v>
      </c>
      <c r="BO24">
        <v>76.61</v>
      </c>
      <c r="BQ24" t="s">
        <v>116</v>
      </c>
      <c r="BR24" t="s">
        <v>116</v>
      </c>
      <c r="BS24" s="3">
        <v>44705</v>
      </c>
      <c r="BT24" s="4">
        <v>0.49861111111111112</v>
      </c>
      <c r="BU24" t="s">
        <v>202</v>
      </c>
      <c r="BV24" t="s">
        <v>90</v>
      </c>
      <c r="BW24" t="s">
        <v>158</v>
      </c>
      <c r="BX24" t="s">
        <v>203</v>
      </c>
      <c r="BY24">
        <v>1200</v>
      </c>
      <c r="BZ24" t="s">
        <v>107</v>
      </c>
      <c r="CA24" t="s">
        <v>204</v>
      </c>
      <c r="CC24" t="s">
        <v>76</v>
      </c>
      <c r="CD24">
        <v>7460</v>
      </c>
      <c r="CE24" t="s">
        <v>89</v>
      </c>
      <c r="CF24" s="3">
        <v>44706</v>
      </c>
      <c r="CI24">
        <v>1</v>
      </c>
      <c r="CJ24">
        <v>3</v>
      </c>
      <c r="CK24">
        <v>21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"009942040517"</f>
        <v>009942040517</v>
      </c>
      <c r="F25" s="3">
        <v>44700</v>
      </c>
      <c r="G25">
        <v>202302</v>
      </c>
      <c r="H25" t="s">
        <v>109</v>
      </c>
      <c r="I25" t="s">
        <v>110</v>
      </c>
      <c r="J25" t="s">
        <v>77</v>
      </c>
      <c r="K25" t="s">
        <v>78</v>
      </c>
      <c r="L25" t="s">
        <v>75</v>
      </c>
      <c r="M25" t="s">
        <v>76</v>
      </c>
      <c r="N25" t="s">
        <v>77</v>
      </c>
      <c r="O25" t="s">
        <v>103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34.61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2.7</v>
      </c>
      <c r="BK25">
        <v>3</v>
      </c>
      <c r="BL25">
        <v>99.91</v>
      </c>
      <c r="BM25">
        <v>14.99</v>
      </c>
      <c r="BN25">
        <v>114.9</v>
      </c>
      <c r="BO25">
        <v>114.9</v>
      </c>
      <c r="BQ25" t="s">
        <v>205</v>
      </c>
      <c r="BR25" t="s">
        <v>206</v>
      </c>
      <c r="BS25" s="3">
        <v>44701</v>
      </c>
      <c r="BT25" s="4">
        <v>0.4069444444444445</v>
      </c>
      <c r="BU25" t="s">
        <v>207</v>
      </c>
      <c r="BV25" t="s">
        <v>86</v>
      </c>
      <c r="BY25">
        <v>13654.02</v>
      </c>
      <c r="BZ25" t="s">
        <v>107</v>
      </c>
      <c r="CA25" t="s">
        <v>194</v>
      </c>
      <c r="CC25" t="s">
        <v>76</v>
      </c>
      <c r="CD25">
        <v>7800</v>
      </c>
      <c r="CE25" t="s">
        <v>89</v>
      </c>
      <c r="CF25" s="3">
        <v>44704</v>
      </c>
      <c r="CI25">
        <v>1</v>
      </c>
      <c r="CJ25">
        <v>1</v>
      </c>
      <c r="CK25">
        <v>21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"009941312006"</f>
        <v>009941312006</v>
      </c>
      <c r="F26" s="3">
        <v>44694</v>
      </c>
      <c r="G26">
        <v>202302</v>
      </c>
      <c r="H26" t="s">
        <v>100</v>
      </c>
      <c r="I26" t="s">
        <v>101</v>
      </c>
      <c r="J26" t="s">
        <v>188</v>
      </c>
      <c r="K26" t="s">
        <v>78</v>
      </c>
      <c r="L26" t="s">
        <v>75</v>
      </c>
      <c r="M26" t="s">
        <v>76</v>
      </c>
      <c r="N26" t="s">
        <v>208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46.47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4.4000000000000004</v>
      </c>
      <c r="BJ26">
        <v>15.9</v>
      </c>
      <c r="BK26">
        <v>16</v>
      </c>
      <c r="BL26">
        <v>139.38999999999999</v>
      </c>
      <c r="BM26">
        <v>20.91</v>
      </c>
      <c r="BN26">
        <v>160.30000000000001</v>
      </c>
      <c r="BO26">
        <v>160.30000000000001</v>
      </c>
      <c r="BQ26" t="s">
        <v>116</v>
      </c>
      <c r="BR26" t="s">
        <v>209</v>
      </c>
      <c r="BS26" s="3">
        <v>44697</v>
      </c>
      <c r="BT26" s="4">
        <v>0.5493055555555556</v>
      </c>
      <c r="BU26" t="s">
        <v>210</v>
      </c>
      <c r="BV26" t="s">
        <v>86</v>
      </c>
      <c r="BY26">
        <v>79453.820000000007</v>
      </c>
      <c r="BZ26" t="s">
        <v>87</v>
      </c>
      <c r="CA26" t="s">
        <v>211</v>
      </c>
      <c r="CC26" t="s">
        <v>76</v>
      </c>
      <c r="CD26">
        <v>7441</v>
      </c>
      <c r="CE26" t="s">
        <v>89</v>
      </c>
      <c r="CF26" s="3">
        <v>44698</v>
      </c>
      <c r="CI26">
        <v>2</v>
      </c>
      <c r="CJ26">
        <v>1</v>
      </c>
      <c r="CK26">
        <v>41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"009942472048"</f>
        <v>009942472048</v>
      </c>
      <c r="F27" s="3">
        <v>44684</v>
      </c>
      <c r="G27">
        <v>202302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212</v>
      </c>
      <c r="O27" t="s">
        <v>185</v>
      </c>
      <c r="P27" t="str">
        <f>"MT CT                         "</f>
        <v xml:space="preserve">MT CT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62.45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1.6</v>
      </c>
      <c r="BJ27">
        <v>5.3</v>
      </c>
      <c r="BK27">
        <v>6</v>
      </c>
      <c r="BL27">
        <v>184.91</v>
      </c>
      <c r="BM27">
        <v>27.74</v>
      </c>
      <c r="BN27">
        <v>212.65</v>
      </c>
      <c r="BO27">
        <v>212.65</v>
      </c>
      <c r="BQ27" t="s">
        <v>213</v>
      </c>
      <c r="BR27" t="s">
        <v>144</v>
      </c>
      <c r="BS27" s="3">
        <v>44686</v>
      </c>
      <c r="BT27" s="4">
        <v>0.40277777777777773</v>
      </c>
      <c r="BU27" t="s">
        <v>214</v>
      </c>
      <c r="BV27" t="s">
        <v>90</v>
      </c>
      <c r="BW27" t="s">
        <v>146</v>
      </c>
      <c r="BX27" t="s">
        <v>147</v>
      </c>
      <c r="BY27">
        <v>26691.39</v>
      </c>
      <c r="BZ27" t="s">
        <v>87</v>
      </c>
      <c r="CA27" t="s">
        <v>88</v>
      </c>
      <c r="CC27" t="s">
        <v>80</v>
      </c>
      <c r="CD27">
        <v>6001</v>
      </c>
      <c r="CE27" t="s">
        <v>89</v>
      </c>
      <c r="CF27" s="3">
        <v>44686</v>
      </c>
      <c r="CI27">
        <v>1</v>
      </c>
      <c r="CJ27">
        <v>2</v>
      </c>
      <c r="CK27">
        <v>31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"009942472046"</f>
        <v>009942472046</v>
      </c>
      <c r="F28" s="3">
        <v>44684</v>
      </c>
      <c r="G28">
        <v>202302</v>
      </c>
      <c r="H28" t="s">
        <v>75</v>
      </c>
      <c r="I28" t="s">
        <v>76</v>
      </c>
      <c r="J28" t="s">
        <v>77</v>
      </c>
      <c r="K28" t="s">
        <v>78</v>
      </c>
      <c r="L28" t="s">
        <v>215</v>
      </c>
      <c r="M28" t="s">
        <v>216</v>
      </c>
      <c r="N28" t="s">
        <v>217</v>
      </c>
      <c r="O28" t="s">
        <v>185</v>
      </c>
      <c r="P28" t="str">
        <f>"MT-CT                         "</f>
        <v xml:space="preserve">MT-CT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176.95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7.1</v>
      </c>
      <c r="BJ28">
        <v>16.8</v>
      </c>
      <c r="BK28">
        <v>17</v>
      </c>
      <c r="BL28">
        <v>538.91999999999996</v>
      </c>
      <c r="BM28">
        <v>80.84</v>
      </c>
      <c r="BN28">
        <v>619.76</v>
      </c>
      <c r="BO28">
        <v>619.76</v>
      </c>
      <c r="BQ28" t="s">
        <v>218</v>
      </c>
      <c r="BR28" t="s">
        <v>144</v>
      </c>
      <c r="BS28" s="3">
        <v>44685</v>
      </c>
      <c r="BT28" s="4">
        <v>0.43194444444444446</v>
      </c>
      <c r="BU28" t="s">
        <v>219</v>
      </c>
      <c r="BV28" t="s">
        <v>86</v>
      </c>
      <c r="BY28">
        <v>83761.2</v>
      </c>
      <c r="BZ28" t="s">
        <v>220</v>
      </c>
      <c r="CA28" t="s">
        <v>174</v>
      </c>
      <c r="CC28" t="s">
        <v>216</v>
      </c>
      <c r="CD28">
        <v>2000</v>
      </c>
      <c r="CE28" t="s">
        <v>89</v>
      </c>
      <c r="CF28" s="3">
        <v>44686</v>
      </c>
      <c r="CI28">
        <v>1</v>
      </c>
      <c r="CJ28">
        <v>1</v>
      </c>
      <c r="CK28">
        <v>31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"009942472047"</f>
        <v>009942472047</v>
      </c>
      <c r="F29" s="3">
        <v>44684</v>
      </c>
      <c r="G29">
        <v>202302</v>
      </c>
      <c r="H29" t="s">
        <v>75</v>
      </c>
      <c r="I29" t="s">
        <v>76</v>
      </c>
      <c r="J29" t="s">
        <v>77</v>
      </c>
      <c r="K29" t="s">
        <v>78</v>
      </c>
      <c r="L29" t="s">
        <v>178</v>
      </c>
      <c r="M29" t="s">
        <v>179</v>
      </c>
      <c r="N29" t="s">
        <v>217</v>
      </c>
      <c r="O29" t="s">
        <v>185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62.45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2.2000000000000002</v>
      </c>
      <c r="BJ29">
        <v>5.4</v>
      </c>
      <c r="BK29">
        <v>6</v>
      </c>
      <c r="BL29">
        <v>184.91</v>
      </c>
      <c r="BM29">
        <v>27.74</v>
      </c>
      <c r="BN29">
        <v>212.65</v>
      </c>
      <c r="BO29">
        <v>212.65</v>
      </c>
      <c r="BQ29" t="s">
        <v>221</v>
      </c>
      <c r="BR29" t="s">
        <v>144</v>
      </c>
      <c r="BS29" s="3">
        <v>44686</v>
      </c>
      <c r="BT29" s="4">
        <v>0.38680555555555557</v>
      </c>
      <c r="BU29" t="s">
        <v>222</v>
      </c>
      <c r="BV29" t="s">
        <v>90</v>
      </c>
      <c r="BW29" t="s">
        <v>146</v>
      </c>
      <c r="BX29" t="s">
        <v>223</v>
      </c>
      <c r="BY29">
        <v>26980.799999999999</v>
      </c>
      <c r="BZ29" t="s">
        <v>87</v>
      </c>
      <c r="CA29" t="s">
        <v>183</v>
      </c>
      <c r="CC29" t="s">
        <v>179</v>
      </c>
      <c r="CD29">
        <v>4300</v>
      </c>
      <c r="CE29" t="s">
        <v>89</v>
      </c>
      <c r="CF29" s="3">
        <v>44687</v>
      </c>
      <c r="CI29">
        <v>1</v>
      </c>
      <c r="CJ29">
        <v>2</v>
      </c>
      <c r="CK29">
        <v>31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"009942039449"</f>
        <v>009942039449</v>
      </c>
      <c r="F30" s="3">
        <v>44684</v>
      </c>
      <c r="G30">
        <v>202302</v>
      </c>
      <c r="H30" t="s">
        <v>215</v>
      </c>
      <c r="I30" t="s">
        <v>216</v>
      </c>
      <c r="J30" t="s">
        <v>224</v>
      </c>
      <c r="K30" t="s">
        <v>78</v>
      </c>
      <c r="L30" t="s">
        <v>225</v>
      </c>
      <c r="M30" t="s">
        <v>226</v>
      </c>
      <c r="N30" t="s">
        <v>227</v>
      </c>
      <c r="O30" t="s">
        <v>103</v>
      </c>
      <c r="P30" t="str">
        <f>"1100500HR 460040              "</f>
        <v xml:space="preserve">1100500HR 460040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43.02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127.38</v>
      </c>
      <c r="BM30">
        <v>19.11</v>
      </c>
      <c r="BN30">
        <v>146.49</v>
      </c>
      <c r="BO30">
        <v>146.49</v>
      </c>
      <c r="BQ30" t="s">
        <v>228</v>
      </c>
      <c r="BR30" t="s">
        <v>229</v>
      </c>
      <c r="BS30" s="3">
        <v>44685</v>
      </c>
      <c r="BT30" s="4">
        <v>0.61319444444444449</v>
      </c>
      <c r="BU30" t="s">
        <v>230</v>
      </c>
      <c r="BV30" t="s">
        <v>86</v>
      </c>
      <c r="BY30">
        <v>1200</v>
      </c>
      <c r="BZ30" t="s">
        <v>107</v>
      </c>
      <c r="CA30" t="s">
        <v>231</v>
      </c>
      <c r="CC30" t="s">
        <v>226</v>
      </c>
      <c r="CD30">
        <v>7220</v>
      </c>
      <c r="CE30" t="s">
        <v>89</v>
      </c>
      <c r="CF30" s="3">
        <v>44686</v>
      </c>
      <c r="CI30">
        <v>2</v>
      </c>
      <c r="CJ30">
        <v>1</v>
      </c>
      <c r="CK30">
        <v>23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"009940857288"</f>
        <v>009940857288</v>
      </c>
      <c r="F31" s="3">
        <v>44685</v>
      </c>
      <c r="G31">
        <v>202302</v>
      </c>
      <c r="H31" t="s">
        <v>100</v>
      </c>
      <c r="I31" t="s">
        <v>101</v>
      </c>
      <c r="J31" t="s">
        <v>232</v>
      </c>
      <c r="K31" t="s">
        <v>78</v>
      </c>
      <c r="L31" t="s">
        <v>79</v>
      </c>
      <c r="M31" t="s">
        <v>80</v>
      </c>
      <c r="N31" t="s">
        <v>233</v>
      </c>
      <c r="O31" t="s">
        <v>82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44.63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6.8</v>
      </c>
      <c r="BJ31">
        <v>9.3000000000000007</v>
      </c>
      <c r="BK31">
        <v>10</v>
      </c>
      <c r="BL31">
        <v>134.08000000000001</v>
      </c>
      <c r="BM31">
        <v>20.11</v>
      </c>
      <c r="BN31">
        <v>154.19</v>
      </c>
      <c r="BO31">
        <v>154.19</v>
      </c>
      <c r="BQ31" t="s">
        <v>213</v>
      </c>
      <c r="BR31" t="s">
        <v>234</v>
      </c>
      <c r="BS31" s="3">
        <v>44687</v>
      </c>
      <c r="BT31" s="4">
        <v>0.46319444444444446</v>
      </c>
      <c r="BU31" t="s">
        <v>117</v>
      </c>
      <c r="BV31" t="s">
        <v>86</v>
      </c>
      <c r="BY31">
        <v>46399.29</v>
      </c>
      <c r="BZ31" t="s">
        <v>87</v>
      </c>
      <c r="CA31" t="s">
        <v>88</v>
      </c>
      <c r="CC31" t="s">
        <v>80</v>
      </c>
      <c r="CD31">
        <v>6001</v>
      </c>
      <c r="CE31" t="s">
        <v>89</v>
      </c>
      <c r="CF31" s="3">
        <v>44687</v>
      </c>
      <c r="CI31">
        <v>2</v>
      </c>
      <c r="CJ31">
        <v>2</v>
      </c>
      <c r="CK31">
        <v>41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"09938634408"</f>
        <v>09938634408</v>
      </c>
      <c r="F32" s="3">
        <v>44684</v>
      </c>
      <c r="G32">
        <v>202302</v>
      </c>
      <c r="H32" t="s">
        <v>235</v>
      </c>
      <c r="I32" t="s">
        <v>236</v>
      </c>
      <c r="J32" t="s">
        <v>161</v>
      </c>
      <c r="K32" t="s">
        <v>78</v>
      </c>
      <c r="L32" t="s">
        <v>237</v>
      </c>
      <c r="M32" t="s">
        <v>238</v>
      </c>
      <c r="N32" t="s">
        <v>239</v>
      </c>
      <c r="O32" t="s">
        <v>103</v>
      </c>
      <c r="P32" t="str">
        <f>"NO REF                        "</f>
        <v xml:space="preserve">NO REF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55.5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4.7</v>
      </c>
      <c r="BJ32">
        <v>2</v>
      </c>
      <c r="BK32">
        <v>5</v>
      </c>
      <c r="BL32">
        <v>164.32</v>
      </c>
      <c r="BM32">
        <v>24.65</v>
      </c>
      <c r="BN32">
        <v>188.97</v>
      </c>
      <c r="BO32">
        <v>188.97</v>
      </c>
      <c r="BQ32" t="s">
        <v>240</v>
      </c>
      <c r="BR32" t="s">
        <v>241</v>
      </c>
      <c r="BS32" s="3">
        <v>44685</v>
      </c>
      <c r="BT32" s="4">
        <v>0.43055555555555558</v>
      </c>
      <c r="BU32" t="s">
        <v>242</v>
      </c>
      <c r="BV32" t="s">
        <v>86</v>
      </c>
      <c r="BY32">
        <v>9865.44</v>
      </c>
      <c r="BZ32" t="s">
        <v>107</v>
      </c>
      <c r="CA32" t="s">
        <v>243</v>
      </c>
      <c r="CC32" t="s">
        <v>238</v>
      </c>
      <c r="CD32">
        <v>699</v>
      </c>
      <c r="CE32" t="s">
        <v>89</v>
      </c>
      <c r="CF32" s="3">
        <v>44686</v>
      </c>
      <c r="CI32">
        <v>1</v>
      </c>
      <c r="CJ32">
        <v>1</v>
      </c>
      <c r="CK32">
        <v>21</v>
      </c>
      <c r="CL32" t="s">
        <v>90</v>
      </c>
    </row>
    <row r="33" spans="1:91" x14ac:dyDescent="0.25">
      <c r="A33" t="s">
        <v>72</v>
      </c>
      <c r="B33" t="s">
        <v>73</v>
      </c>
      <c r="C33" t="s">
        <v>74</v>
      </c>
      <c r="E33" t="str">
        <f>"009942472043"</f>
        <v>009942472043</v>
      </c>
      <c r="F33" s="3">
        <v>44701</v>
      </c>
      <c r="G33">
        <v>202302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244</v>
      </c>
      <c r="O33" t="s">
        <v>82</v>
      </c>
      <c r="P33" t="str">
        <f>"MT CAPE TOWN                  "</f>
        <v xml:space="preserve">MT CAPE TOWN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55.58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19.5</v>
      </c>
      <c r="BJ33">
        <v>35.1</v>
      </c>
      <c r="BK33">
        <v>36</v>
      </c>
      <c r="BL33">
        <v>165.7</v>
      </c>
      <c r="BM33">
        <v>24.86</v>
      </c>
      <c r="BN33">
        <v>190.56</v>
      </c>
      <c r="BO33">
        <v>190.56</v>
      </c>
      <c r="BQ33" t="s">
        <v>245</v>
      </c>
      <c r="BR33" t="s">
        <v>84</v>
      </c>
      <c r="BS33" s="3">
        <v>44704</v>
      </c>
      <c r="BT33" s="4">
        <v>0.41666666666666669</v>
      </c>
      <c r="BU33" t="s">
        <v>246</v>
      </c>
      <c r="BV33" t="s">
        <v>86</v>
      </c>
      <c r="BY33">
        <v>175296.27</v>
      </c>
      <c r="BZ33" t="s">
        <v>87</v>
      </c>
      <c r="CA33" t="s">
        <v>126</v>
      </c>
      <c r="CC33" t="s">
        <v>76</v>
      </c>
      <c r="CD33">
        <v>7925</v>
      </c>
      <c r="CE33" t="s">
        <v>89</v>
      </c>
      <c r="CF33" s="3">
        <v>44705</v>
      </c>
      <c r="CI33">
        <v>1</v>
      </c>
      <c r="CJ33">
        <v>1</v>
      </c>
      <c r="CK33">
        <v>42</v>
      </c>
      <c r="CL33" t="s">
        <v>90</v>
      </c>
    </row>
    <row r="34" spans="1:91" x14ac:dyDescent="0.25">
      <c r="A34" t="s">
        <v>72</v>
      </c>
      <c r="B34" t="s">
        <v>73</v>
      </c>
      <c r="C34" t="s">
        <v>74</v>
      </c>
      <c r="E34" t="str">
        <f>"080010474548"</f>
        <v>080010474548</v>
      </c>
      <c r="F34" s="3">
        <v>44692</v>
      </c>
      <c r="G34">
        <v>202302</v>
      </c>
      <c r="H34" t="s">
        <v>148</v>
      </c>
      <c r="I34" t="s">
        <v>149</v>
      </c>
      <c r="J34" t="s">
        <v>247</v>
      </c>
      <c r="K34" t="s">
        <v>78</v>
      </c>
      <c r="L34" t="s">
        <v>237</v>
      </c>
      <c r="M34" t="s">
        <v>238</v>
      </c>
      <c r="N34" t="s">
        <v>248</v>
      </c>
      <c r="O34" t="s">
        <v>82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81.41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34.299999999999997</v>
      </c>
      <c r="BJ34">
        <v>14.2</v>
      </c>
      <c r="BK34">
        <v>35</v>
      </c>
      <c r="BL34">
        <v>240.26</v>
      </c>
      <c r="BM34">
        <v>36.04</v>
      </c>
      <c r="BN34">
        <v>276.3</v>
      </c>
      <c r="BO34">
        <v>276.3</v>
      </c>
      <c r="BP34" t="s">
        <v>249</v>
      </c>
      <c r="BQ34" t="s">
        <v>250</v>
      </c>
      <c r="BR34" t="s">
        <v>251</v>
      </c>
      <c r="BS34" s="3">
        <v>44697</v>
      </c>
      <c r="BT34" s="4">
        <v>0.47291666666666665</v>
      </c>
      <c r="BU34" t="s">
        <v>252</v>
      </c>
      <c r="BV34" t="s">
        <v>86</v>
      </c>
      <c r="BY34">
        <v>70943.31</v>
      </c>
      <c r="CA34" t="s">
        <v>243</v>
      </c>
      <c r="CC34" t="s">
        <v>238</v>
      </c>
      <c r="CD34">
        <v>699</v>
      </c>
      <c r="CE34" t="s">
        <v>253</v>
      </c>
      <c r="CF34" s="3">
        <v>44697</v>
      </c>
      <c r="CI34">
        <v>2</v>
      </c>
      <c r="CJ34">
        <v>2</v>
      </c>
      <c r="CK34">
        <v>41</v>
      </c>
      <c r="CL34" t="s">
        <v>90</v>
      </c>
    </row>
    <row r="35" spans="1:91" x14ac:dyDescent="0.25">
      <c r="A35" t="s">
        <v>72</v>
      </c>
      <c r="B35" t="s">
        <v>73</v>
      </c>
      <c r="C35" t="s">
        <v>74</v>
      </c>
      <c r="E35" t="str">
        <f>"009942039448"</f>
        <v>009942039448</v>
      </c>
      <c r="F35" s="3">
        <v>44704</v>
      </c>
      <c r="G35">
        <v>202302</v>
      </c>
      <c r="H35" t="s">
        <v>215</v>
      </c>
      <c r="I35" t="s">
        <v>216</v>
      </c>
      <c r="J35" t="s">
        <v>254</v>
      </c>
      <c r="K35" t="s">
        <v>78</v>
      </c>
      <c r="L35" t="s">
        <v>225</v>
      </c>
      <c r="M35" t="s">
        <v>226</v>
      </c>
      <c r="N35" t="s">
        <v>227</v>
      </c>
      <c r="O35" t="s">
        <v>103</v>
      </c>
      <c r="P35" t="str">
        <f>"11005506 460040               "</f>
        <v xml:space="preserve">11005506 460040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54.81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2.4</v>
      </c>
      <c r="BK35">
        <v>2.5</v>
      </c>
      <c r="BL35">
        <v>158.22</v>
      </c>
      <c r="BM35">
        <v>23.73</v>
      </c>
      <c r="BN35">
        <v>181.95</v>
      </c>
      <c r="BO35">
        <v>181.95</v>
      </c>
      <c r="BQ35" t="s">
        <v>255</v>
      </c>
      <c r="BR35" t="s">
        <v>256</v>
      </c>
      <c r="BS35" s="3">
        <v>44705</v>
      </c>
      <c r="BT35" s="4">
        <v>0.61736111111111114</v>
      </c>
      <c r="BU35" t="s">
        <v>257</v>
      </c>
      <c r="BV35" t="s">
        <v>86</v>
      </c>
      <c r="BY35">
        <v>11889.53</v>
      </c>
      <c r="BZ35" t="s">
        <v>107</v>
      </c>
      <c r="CA35" t="s">
        <v>258</v>
      </c>
      <c r="CC35" t="s">
        <v>226</v>
      </c>
      <c r="CD35">
        <v>7220</v>
      </c>
      <c r="CE35" t="s">
        <v>89</v>
      </c>
      <c r="CF35" s="3">
        <v>44706</v>
      </c>
      <c r="CI35">
        <v>2</v>
      </c>
      <c r="CJ35">
        <v>1</v>
      </c>
      <c r="CK35">
        <v>23</v>
      </c>
      <c r="CL35" t="s">
        <v>90</v>
      </c>
    </row>
    <row r="36" spans="1:91" x14ac:dyDescent="0.25">
      <c r="A36" t="s">
        <v>72</v>
      </c>
      <c r="B36" t="s">
        <v>73</v>
      </c>
      <c r="C36" t="s">
        <v>74</v>
      </c>
      <c r="E36" t="str">
        <f>"009942277552"</f>
        <v>009942277552</v>
      </c>
      <c r="F36" s="3">
        <v>44705</v>
      </c>
      <c r="G36">
        <v>202302</v>
      </c>
      <c r="H36" t="s">
        <v>97</v>
      </c>
      <c r="I36" t="s">
        <v>98</v>
      </c>
      <c r="J36" t="s">
        <v>99</v>
      </c>
      <c r="K36" t="s">
        <v>78</v>
      </c>
      <c r="L36" t="s">
        <v>100</v>
      </c>
      <c r="M36" t="s">
        <v>101</v>
      </c>
      <c r="N36" t="s">
        <v>259</v>
      </c>
      <c r="O36" t="s">
        <v>82</v>
      </c>
      <c r="P36" t="str">
        <f>"....                          "</f>
        <v xml:space="preserve">....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44.63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134.08000000000001</v>
      </c>
      <c r="BM36">
        <v>20.11</v>
      </c>
      <c r="BN36">
        <v>154.19</v>
      </c>
      <c r="BO36">
        <v>154.19</v>
      </c>
      <c r="BQ36" t="s">
        <v>260</v>
      </c>
      <c r="BR36" t="s">
        <v>261</v>
      </c>
      <c r="BS36" s="3">
        <v>44706</v>
      </c>
      <c r="BT36" s="4">
        <v>0.32361111111111113</v>
      </c>
      <c r="BU36" t="s">
        <v>262</v>
      </c>
      <c r="BV36" t="s">
        <v>86</v>
      </c>
      <c r="BY36">
        <v>1200</v>
      </c>
      <c r="BZ36" t="s">
        <v>87</v>
      </c>
      <c r="CA36" t="s">
        <v>108</v>
      </c>
      <c r="CC36" t="s">
        <v>101</v>
      </c>
      <c r="CD36">
        <v>1600</v>
      </c>
      <c r="CE36" t="s">
        <v>89</v>
      </c>
      <c r="CF36" s="3">
        <v>44707</v>
      </c>
      <c r="CI36">
        <v>1</v>
      </c>
      <c r="CJ36">
        <v>1</v>
      </c>
      <c r="CK36">
        <v>41</v>
      </c>
      <c r="CL36" t="s">
        <v>90</v>
      </c>
    </row>
    <row r="37" spans="1:91" x14ac:dyDescent="0.25">
      <c r="A37" t="s">
        <v>72</v>
      </c>
      <c r="B37" t="s">
        <v>73</v>
      </c>
      <c r="C37" t="s">
        <v>74</v>
      </c>
      <c r="E37" t="str">
        <f>"009942110812"</f>
        <v>009942110812</v>
      </c>
      <c r="F37" s="3">
        <v>44705</v>
      </c>
      <c r="G37">
        <v>202302</v>
      </c>
      <c r="H37" t="s">
        <v>127</v>
      </c>
      <c r="I37" t="s">
        <v>127</v>
      </c>
      <c r="J37" t="s">
        <v>263</v>
      </c>
      <c r="K37" t="s">
        <v>78</v>
      </c>
      <c r="L37" t="s">
        <v>235</v>
      </c>
      <c r="M37" t="s">
        <v>236</v>
      </c>
      <c r="N37" t="s">
        <v>264</v>
      </c>
      <c r="O37" t="s">
        <v>82</v>
      </c>
      <c r="P37" t="str">
        <f>"CPT0215640165                 "</f>
        <v xml:space="preserve">CPT0215640165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62.94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1.4</v>
      </c>
      <c r="BJ37">
        <v>1.8</v>
      </c>
      <c r="BK37">
        <v>2</v>
      </c>
      <c r="BL37">
        <v>186.94</v>
      </c>
      <c r="BM37">
        <v>28.04</v>
      </c>
      <c r="BN37">
        <v>214.98</v>
      </c>
      <c r="BO37">
        <v>214.98</v>
      </c>
      <c r="BQ37" t="s">
        <v>265</v>
      </c>
      <c r="BR37" t="s">
        <v>266</v>
      </c>
      <c r="BS37" s="3">
        <v>44707</v>
      </c>
      <c r="BT37" s="4">
        <v>0.40277777777777773</v>
      </c>
      <c r="BU37" t="s">
        <v>267</v>
      </c>
      <c r="BV37" t="s">
        <v>86</v>
      </c>
      <c r="BY37">
        <v>9190.7999999999993</v>
      </c>
      <c r="BZ37" t="s">
        <v>87</v>
      </c>
      <c r="CA37" t="s">
        <v>268</v>
      </c>
      <c r="CC37" t="s">
        <v>236</v>
      </c>
      <c r="CD37">
        <v>41</v>
      </c>
      <c r="CE37" t="s">
        <v>89</v>
      </c>
      <c r="CF37" s="3">
        <v>44707</v>
      </c>
      <c r="CI37">
        <v>2</v>
      </c>
      <c r="CJ37">
        <v>2</v>
      </c>
      <c r="CK37">
        <v>43</v>
      </c>
      <c r="CL37" t="s">
        <v>90</v>
      </c>
    </row>
    <row r="38" spans="1:91" x14ac:dyDescent="0.25">
      <c r="A38" t="s">
        <v>72</v>
      </c>
      <c r="B38" t="s">
        <v>73</v>
      </c>
      <c r="C38" t="s">
        <v>74</v>
      </c>
      <c r="E38" t="str">
        <f>"009942380855"</f>
        <v>009942380855</v>
      </c>
      <c r="F38" s="3">
        <v>44705</v>
      </c>
      <c r="G38">
        <v>202302</v>
      </c>
      <c r="H38" t="s">
        <v>75</v>
      </c>
      <c r="I38" t="s">
        <v>76</v>
      </c>
      <c r="J38" t="s">
        <v>77</v>
      </c>
      <c r="K38" t="s">
        <v>78</v>
      </c>
      <c r="L38" t="s">
        <v>109</v>
      </c>
      <c r="M38" t="s">
        <v>110</v>
      </c>
      <c r="N38" t="s">
        <v>269</v>
      </c>
      <c r="O38" t="s">
        <v>82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44.63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1.3</v>
      </c>
      <c r="BK38">
        <v>2</v>
      </c>
      <c r="BL38">
        <v>134.08000000000001</v>
      </c>
      <c r="BM38">
        <v>20.11</v>
      </c>
      <c r="BN38">
        <v>154.19</v>
      </c>
      <c r="BO38">
        <v>154.19</v>
      </c>
      <c r="BQ38" t="s">
        <v>270</v>
      </c>
      <c r="BR38" t="s">
        <v>271</v>
      </c>
      <c r="BS38" s="3">
        <v>44707</v>
      </c>
      <c r="BT38" s="4">
        <v>0.4152777777777778</v>
      </c>
      <c r="BU38" t="s">
        <v>272</v>
      </c>
      <c r="BV38" t="s">
        <v>86</v>
      </c>
      <c r="BY38">
        <v>6468.93</v>
      </c>
      <c r="BZ38" t="s">
        <v>87</v>
      </c>
      <c r="CA38" t="s">
        <v>174</v>
      </c>
      <c r="CC38" t="s">
        <v>110</v>
      </c>
      <c r="CD38">
        <v>1683</v>
      </c>
      <c r="CE38" t="s">
        <v>89</v>
      </c>
      <c r="CF38" s="3">
        <v>44708</v>
      </c>
      <c r="CI38">
        <v>2</v>
      </c>
      <c r="CJ38">
        <v>2</v>
      </c>
      <c r="CK38">
        <v>41</v>
      </c>
      <c r="CL38" t="s">
        <v>90</v>
      </c>
    </row>
    <row r="39" spans="1:91" x14ac:dyDescent="0.25">
      <c r="A39" t="s">
        <v>72</v>
      </c>
      <c r="B39" t="s">
        <v>73</v>
      </c>
      <c r="C39" t="s">
        <v>74</v>
      </c>
      <c r="E39" t="str">
        <f>"009941578704"</f>
        <v>009941578704</v>
      </c>
      <c r="F39" s="3">
        <v>44705</v>
      </c>
      <c r="G39">
        <v>202302</v>
      </c>
      <c r="H39" t="s">
        <v>79</v>
      </c>
      <c r="I39" t="s">
        <v>80</v>
      </c>
      <c r="J39" t="s">
        <v>161</v>
      </c>
      <c r="K39" t="s">
        <v>78</v>
      </c>
      <c r="L39" t="s">
        <v>215</v>
      </c>
      <c r="M39" t="s">
        <v>216</v>
      </c>
      <c r="N39" t="s">
        <v>273</v>
      </c>
      <c r="O39" t="s">
        <v>103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23.08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66.62</v>
      </c>
      <c r="BM39">
        <v>9.99</v>
      </c>
      <c r="BN39">
        <v>76.61</v>
      </c>
      <c r="BO39">
        <v>76.61</v>
      </c>
      <c r="BQ39" t="s">
        <v>274</v>
      </c>
      <c r="BR39" t="s">
        <v>165</v>
      </c>
      <c r="BS39" s="3">
        <v>44706</v>
      </c>
      <c r="BT39" s="4">
        <v>0.36458333333333331</v>
      </c>
      <c r="BU39" t="s">
        <v>275</v>
      </c>
      <c r="BV39" t="s">
        <v>86</v>
      </c>
      <c r="BY39">
        <v>1200</v>
      </c>
      <c r="BZ39" t="s">
        <v>107</v>
      </c>
      <c r="CA39" t="s">
        <v>276</v>
      </c>
      <c r="CC39" t="s">
        <v>216</v>
      </c>
      <c r="CD39">
        <v>2021</v>
      </c>
      <c r="CE39" t="s">
        <v>89</v>
      </c>
      <c r="CF39" s="3">
        <v>44707</v>
      </c>
      <c r="CI39">
        <v>1</v>
      </c>
      <c r="CJ39">
        <v>1</v>
      </c>
      <c r="CK39">
        <v>21</v>
      </c>
      <c r="CL39" t="s">
        <v>90</v>
      </c>
    </row>
    <row r="40" spans="1:91" x14ac:dyDescent="0.25">
      <c r="A40" t="s">
        <v>72</v>
      </c>
      <c r="B40" t="s">
        <v>73</v>
      </c>
      <c r="C40" t="s">
        <v>74</v>
      </c>
      <c r="E40" t="str">
        <f>"009941578726"</f>
        <v>009941578726</v>
      </c>
      <c r="F40" s="3">
        <v>44705</v>
      </c>
      <c r="G40">
        <v>202302</v>
      </c>
      <c r="H40" t="s">
        <v>79</v>
      </c>
      <c r="I40" t="s">
        <v>80</v>
      </c>
      <c r="J40" t="s">
        <v>161</v>
      </c>
      <c r="K40" t="s">
        <v>78</v>
      </c>
      <c r="L40" t="s">
        <v>162</v>
      </c>
      <c r="M40" t="s">
        <v>163</v>
      </c>
      <c r="N40" t="s">
        <v>273</v>
      </c>
      <c r="O40" t="s">
        <v>103</v>
      </c>
      <c r="P40" t="str">
        <f>"11912270 FM                   "</f>
        <v xml:space="preserve">11912270 FM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23.08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66.62</v>
      </c>
      <c r="BM40">
        <v>9.99</v>
      </c>
      <c r="BN40">
        <v>76.61</v>
      </c>
      <c r="BO40">
        <v>76.61</v>
      </c>
      <c r="BQ40" t="s">
        <v>164</v>
      </c>
      <c r="BR40" t="s">
        <v>165</v>
      </c>
      <c r="BS40" s="3">
        <v>44706</v>
      </c>
      <c r="BT40" s="4">
        <v>0.35555555555555557</v>
      </c>
      <c r="BU40" t="s">
        <v>277</v>
      </c>
      <c r="BV40" t="s">
        <v>86</v>
      </c>
      <c r="BY40">
        <v>1200</v>
      </c>
      <c r="BZ40" t="s">
        <v>107</v>
      </c>
      <c r="CC40" t="s">
        <v>163</v>
      </c>
      <c r="CD40">
        <v>6530</v>
      </c>
      <c r="CE40" t="s">
        <v>89</v>
      </c>
      <c r="CF40" s="3">
        <v>44706</v>
      </c>
      <c r="CI40">
        <v>1</v>
      </c>
      <c r="CJ40">
        <v>1</v>
      </c>
      <c r="CK40">
        <v>21</v>
      </c>
      <c r="CL40" t="s">
        <v>90</v>
      </c>
    </row>
    <row r="41" spans="1:91" x14ac:dyDescent="0.25">
      <c r="A41" t="s">
        <v>72</v>
      </c>
      <c r="B41" t="s">
        <v>73</v>
      </c>
      <c r="C41" t="s">
        <v>74</v>
      </c>
      <c r="E41" t="str">
        <f>"009941145311"</f>
        <v>009941145311</v>
      </c>
      <c r="F41" s="3">
        <v>44705</v>
      </c>
      <c r="G41">
        <v>202302</v>
      </c>
      <c r="H41" t="s">
        <v>75</v>
      </c>
      <c r="I41" t="s">
        <v>76</v>
      </c>
      <c r="J41" t="s">
        <v>77</v>
      </c>
      <c r="K41" t="s">
        <v>78</v>
      </c>
      <c r="L41" t="s">
        <v>75</v>
      </c>
      <c r="M41" t="s">
        <v>76</v>
      </c>
      <c r="N41" t="s">
        <v>278</v>
      </c>
      <c r="O41" t="s">
        <v>82</v>
      </c>
      <c r="P41" t="str">
        <f>"MT CPT                        "</f>
        <v xml:space="preserve">MT CPT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34.43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1.6</v>
      </c>
      <c r="BJ41">
        <v>2.7</v>
      </c>
      <c r="BK41">
        <v>3</v>
      </c>
      <c r="BL41">
        <v>104.65</v>
      </c>
      <c r="BM41">
        <v>15.7</v>
      </c>
      <c r="BN41">
        <v>120.35</v>
      </c>
      <c r="BO41">
        <v>120.35</v>
      </c>
      <c r="BQ41" t="s">
        <v>124</v>
      </c>
      <c r="BR41" t="s">
        <v>84</v>
      </c>
      <c r="BS41" s="3">
        <v>44706</v>
      </c>
      <c r="BT41" s="4">
        <v>0.38194444444444442</v>
      </c>
      <c r="BU41" t="s">
        <v>279</v>
      </c>
      <c r="BV41" t="s">
        <v>86</v>
      </c>
      <c r="BY41">
        <v>13702.04</v>
      </c>
      <c r="BZ41" t="s">
        <v>87</v>
      </c>
      <c r="CA41" t="s">
        <v>126</v>
      </c>
      <c r="CC41" t="s">
        <v>76</v>
      </c>
      <c r="CD41">
        <v>7925</v>
      </c>
      <c r="CE41" t="s">
        <v>89</v>
      </c>
      <c r="CF41" s="3">
        <v>44707</v>
      </c>
      <c r="CI41">
        <v>1</v>
      </c>
      <c r="CJ41">
        <v>1</v>
      </c>
      <c r="CK41">
        <v>42</v>
      </c>
      <c r="CL41" t="s">
        <v>90</v>
      </c>
    </row>
    <row r="42" spans="1:91" x14ac:dyDescent="0.25">
      <c r="A42" t="s">
        <v>72</v>
      </c>
      <c r="B42" t="s">
        <v>73</v>
      </c>
      <c r="C42" t="s">
        <v>74</v>
      </c>
      <c r="E42" t="str">
        <f>"009940641894"</f>
        <v>009940641894</v>
      </c>
      <c r="F42" s="3">
        <v>44706</v>
      </c>
      <c r="G42">
        <v>202302</v>
      </c>
      <c r="H42" t="s">
        <v>75</v>
      </c>
      <c r="I42" t="s">
        <v>76</v>
      </c>
      <c r="J42" t="s">
        <v>161</v>
      </c>
      <c r="K42" t="s">
        <v>78</v>
      </c>
      <c r="L42" t="s">
        <v>136</v>
      </c>
      <c r="M42" t="s">
        <v>137</v>
      </c>
      <c r="N42" t="s">
        <v>280</v>
      </c>
      <c r="O42" t="s">
        <v>103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170.63</v>
      </c>
      <c r="AH42">
        <v>0</v>
      </c>
      <c r="AI42">
        <v>0</v>
      </c>
      <c r="AJ42">
        <v>0</v>
      </c>
      <c r="AK42">
        <v>23.08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0.2</v>
      </c>
      <c r="BK42">
        <v>0.5</v>
      </c>
      <c r="BL42">
        <v>237.25</v>
      </c>
      <c r="BM42">
        <v>35.590000000000003</v>
      </c>
      <c r="BN42">
        <v>272.83999999999997</v>
      </c>
      <c r="BO42">
        <v>272.83999999999997</v>
      </c>
      <c r="BQ42" t="s">
        <v>281</v>
      </c>
      <c r="BR42" t="s">
        <v>282</v>
      </c>
      <c r="BS42" s="3">
        <v>44707</v>
      </c>
      <c r="BT42" s="4">
        <v>0.38750000000000001</v>
      </c>
      <c r="BU42" t="s">
        <v>283</v>
      </c>
      <c r="BV42" t="s">
        <v>86</v>
      </c>
      <c r="BY42">
        <v>1200</v>
      </c>
      <c r="BZ42" t="s">
        <v>167</v>
      </c>
      <c r="CA42" t="s">
        <v>284</v>
      </c>
      <c r="CC42" t="s">
        <v>137</v>
      </c>
      <c r="CD42">
        <v>157</v>
      </c>
      <c r="CE42" t="s">
        <v>89</v>
      </c>
      <c r="CF42" s="3">
        <v>44707</v>
      </c>
      <c r="CI42">
        <v>1</v>
      </c>
      <c r="CJ42">
        <v>1</v>
      </c>
      <c r="CK42">
        <v>21</v>
      </c>
      <c r="CL42" t="s">
        <v>86</v>
      </c>
      <c r="CM42" s="4">
        <v>0.38750000000000001</v>
      </c>
    </row>
    <row r="43" spans="1:91" x14ac:dyDescent="0.25">
      <c r="A43" t="s">
        <v>72</v>
      </c>
      <c r="B43" t="s">
        <v>73</v>
      </c>
      <c r="C43" t="s">
        <v>74</v>
      </c>
      <c r="E43" t="str">
        <f>"009941145312"</f>
        <v>009941145312</v>
      </c>
      <c r="F43" s="3">
        <v>44706</v>
      </c>
      <c r="G43">
        <v>202302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285</v>
      </c>
      <c r="O43" t="s">
        <v>82</v>
      </c>
      <c r="P43" t="str">
        <f>"MT CAPE TOWN                  "</f>
        <v xml:space="preserve">MT CAPE TOWN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86.93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23.2</v>
      </c>
      <c r="BJ43">
        <v>38</v>
      </c>
      <c r="BK43">
        <v>38</v>
      </c>
      <c r="BL43">
        <v>256.19</v>
      </c>
      <c r="BM43">
        <v>38.43</v>
      </c>
      <c r="BN43">
        <v>294.62</v>
      </c>
      <c r="BO43">
        <v>294.62</v>
      </c>
      <c r="BQ43" t="s">
        <v>286</v>
      </c>
      <c r="BR43" t="s">
        <v>84</v>
      </c>
      <c r="BS43" s="3">
        <v>44708</v>
      </c>
      <c r="BT43" s="4">
        <v>0.53333333333333333</v>
      </c>
      <c r="BU43" t="s">
        <v>287</v>
      </c>
      <c r="BV43" t="s">
        <v>86</v>
      </c>
      <c r="BY43">
        <v>190202.2</v>
      </c>
      <c r="BZ43" t="s">
        <v>87</v>
      </c>
      <c r="CA43" t="s">
        <v>88</v>
      </c>
      <c r="CC43" t="s">
        <v>80</v>
      </c>
      <c r="CD43">
        <v>6020</v>
      </c>
      <c r="CE43" t="s">
        <v>89</v>
      </c>
      <c r="CF43" s="3">
        <v>44708</v>
      </c>
      <c r="CI43">
        <v>2</v>
      </c>
      <c r="CJ43">
        <v>2</v>
      </c>
      <c r="CK43">
        <v>41</v>
      </c>
      <c r="CL43" t="s">
        <v>90</v>
      </c>
    </row>
    <row r="44" spans="1:91" x14ac:dyDescent="0.25">
      <c r="A44" t="s">
        <v>72</v>
      </c>
      <c r="B44" t="s">
        <v>73</v>
      </c>
      <c r="C44" t="s">
        <v>74</v>
      </c>
      <c r="E44" t="str">
        <f>"009941145318"</f>
        <v>009941145318</v>
      </c>
      <c r="F44" s="3">
        <v>44707</v>
      </c>
      <c r="G44">
        <v>202302</v>
      </c>
      <c r="H44" t="s">
        <v>75</v>
      </c>
      <c r="I44" t="s">
        <v>76</v>
      </c>
      <c r="J44" t="s">
        <v>77</v>
      </c>
      <c r="K44" t="s">
        <v>78</v>
      </c>
      <c r="L44" t="s">
        <v>288</v>
      </c>
      <c r="M44" t="s">
        <v>289</v>
      </c>
      <c r="N44" t="s">
        <v>290</v>
      </c>
      <c r="O44" t="s">
        <v>82</v>
      </c>
      <c r="P44" t="str">
        <f>"MT CPT                        "</f>
        <v xml:space="preserve">MT CPT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44.63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1.9</v>
      </c>
      <c r="BJ44">
        <v>3</v>
      </c>
      <c r="BK44">
        <v>3</v>
      </c>
      <c r="BL44">
        <v>134.08000000000001</v>
      </c>
      <c r="BM44">
        <v>20.11</v>
      </c>
      <c r="BN44">
        <v>154.19</v>
      </c>
      <c r="BO44">
        <v>154.19</v>
      </c>
      <c r="BQ44" t="s">
        <v>291</v>
      </c>
      <c r="BR44" t="s">
        <v>84</v>
      </c>
      <c r="BS44" s="3">
        <v>44711</v>
      </c>
      <c r="BT44" s="4">
        <v>0.41388888888888892</v>
      </c>
      <c r="BU44" t="s">
        <v>292</v>
      </c>
      <c r="BV44" t="s">
        <v>86</v>
      </c>
      <c r="BY44">
        <v>15201.9</v>
      </c>
      <c r="BZ44" t="s">
        <v>87</v>
      </c>
      <c r="CA44" t="s">
        <v>293</v>
      </c>
      <c r="CC44" t="s">
        <v>289</v>
      </c>
      <c r="CD44">
        <v>5201</v>
      </c>
      <c r="CE44" t="s">
        <v>89</v>
      </c>
      <c r="CF44" s="3">
        <v>44711</v>
      </c>
      <c r="CI44">
        <v>2</v>
      </c>
      <c r="CJ44">
        <v>2</v>
      </c>
      <c r="CK44">
        <v>41</v>
      </c>
      <c r="CL44" t="s">
        <v>90</v>
      </c>
    </row>
    <row r="45" spans="1:91" x14ac:dyDescent="0.25">
      <c r="A45" t="s">
        <v>72</v>
      </c>
      <c r="B45" t="s">
        <v>73</v>
      </c>
      <c r="C45" t="s">
        <v>74</v>
      </c>
      <c r="E45" t="str">
        <f>"009941145316"</f>
        <v>009941145316</v>
      </c>
      <c r="F45" s="3">
        <v>44707</v>
      </c>
      <c r="G45">
        <v>202302</v>
      </c>
      <c r="H45" t="s">
        <v>75</v>
      </c>
      <c r="I45" t="s">
        <v>76</v>
      </c>
      <c r="J45" t="s">
        <v>77</v>
      </c>
      <c r="K45" t="s">
        <v>78</v>
      </c>
      <c r="L45" t="s">
        <v>109</v>
      </c>
      <c r="M45" t="s">
        <v>110</v>
      </c>
      <c r="N45" t="s">
        <v>168</v>
      </c>
      <c r="O45" t="s">
        <v>82</v>
      </c>
      <c r="P45" t="str">
        <f>"JHB                           "</f>
        <v xml:space="preserve">JHB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140.26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66.400000000000006</v>
      </c>
      <c r="BJ45">
        <v>65.599999999999994</v>
      </c>
      <c r="BK45">
        <v>67</v>
      </c>
      <c r="BL45">
        <v>410.15</v>
      </c>
      <c r="BM45">
        <v>61.52</v>
      </c>
      <c r="BN45">
        <v>471.67</v>
      </c>
      <c r="BO45">
        <v>471.67</v>
      </c>
      <c r="BQ45" t="s">
        <v>169</v>
      </c>
      <c r="BR45" t="s">
        <v>84</v>
      </c>
      <c r="BS45" s="3">
        <v>44711</v>
      </c>
      <c r="BT45" s="4">
        <v>0.38472222222222219</v>
      </c>
      <c r="BU45" t="s">
        <v>294</v>
      </c>
      <c r="BV45" t="s">
        <v>86</v>
      </c>
      <c r="BY45">
        <v>328188.48</v>
      </c>
      <c r="BZ45" t="s">
        <v>87</v>
      </c>
      <c r="CA45" t="s">
        <v>114</v>
      </c>
      <c r="CC45" t="s">
        <v>110</v>
      </c>
      <c r="CD45">
        <v>1683</v>
      </c>
      <c r="CE45" t="s">
        <v>89</v>
      </c>
      <c r="CF45" s="3">
        <v>44712</v>
      </c>
      <c r="CI45">
        <v>2</v>
      </c>
      <c r="CJ45">
        <v>2</v>
      </c>
      <c r="CK45">
        <v>41</v>
      </c>
      <c r="CL45" t="s">
        <v>90</v>
      </c>
    </row>
    <row r="46" spans="1:91" x14ac:dyDescent="0.25">
      <c r="A46" t="s">
        <v>72</v>
      </c>
      <c r="B46" t="s">
        <v>73</v>
      </c>
      <c r="C46" t="s">
        <v>74</v>
      </c>
      <c r="E46" t="str">
        <f>"009941145315"</f>
        <v>009941145315</v>
      </c>
      <c r="F46" s="3">
        <v>44707</v>
      </c>
      <c r="G46">
        <v>202302</v>
      </c>
      <c r="H46" t="s">
        <v>75</v>
      </c>
      <c r="I46" t="s">
        <v>76</v>
      </c>
      <c r="J46" t="s">
        <v>77</v>
      </c>
      <c r="K46" t="s">
        <v>78</v>
      </c>
      <c r="L46" t="s">
        <v>109</v>
      </c>
      <c r="M46" t="s">
        <v>110</v>
      </c>
      <c r="N46" t="s">
        <v>111</v>
      </c>
      <c r="O46" t="s">
        <v>103</v>
      </c>
      <c r="P46" t="str">
        <f>"JHB                           "</f>
        <v xml:space="preserve">JHB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34.61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1.7</v>
      </c>
      <c r="BJ46">
        <v>3</v>
      </c>
      <c r="BK46">
        <v>3</v>
      </c>
      <c r="BL46">
        <v>99.91</v>
      </c>
      <c r="BM46">
        <v>14.99</v>
      </c>
      <c r="BN46">
        <v>114.9</v>
      </c>
      <c r="BO46">
        <v>114.9</v>
      </c>
      <c r="BQ46" t="s">
        <v>172</v>
      </c>
      <c r="BR46" t="s">
        <v>84</v>
      </c>
      <c r="BS46" s="3">
        <v>44708</v>
      </c>
      <c r="BT46" s="4">
        <v>0.42777777777777781</v>
      </c>
      <c r="BU46" t="s">
        <v>113</v>
      </c>
      <c r="BV46" t="s">
        <v>86</v>
      </c>
      <c r="BY46">
        <v>14916</v>
      </c>
      <c r="BZ46" t="s">
        <v>107</v>
      </c>
      <c r="CA46" t="s">
        <v>174</v>
      </c>
      <c r="CC46" t="s">
        <v>110</v>
      </c>
      <c r="CD46">
        <v>1683</v>
      </c>
      <c r="CE46" t="s">
        <v>89</v>
      </c>
      <c r="CF46" s="3">
        <v>44709</v>
      </c>
      <c r="CI46">
        <v>1</v>
      </c>
      <c r="CJ46">
        <v>1</v>
      </c>
      <c r="CK46">
        <v>21</v>
      </c>
      <c r="CL46" t="s">
        <v>90</v>
      </c>
    </row>
    <row r="47" spans="1:91" x14ac:dyDescent="0.25">
      <c r="A47" t="s">
        <v>72</v>
      </c>
      <c r="B47" t="s">
        <v>73</v>
      </c>
      <c r="C47" t="s">
        <v>74</v>
      </c>
      <c r="E47" t="str">
        <f>"009941145314"</f>
        <v>009941145314</v>
      </c>
      <c r="F47" s="3">
        <v>44707</v>
      </c>
      <c r="G47">
        <v>202302</v>
      </c>
      <c r="H47" t="s">
        <v>75</v>
      </c>
      <c r="I47" t="s">
        <v>76</v>
      </c>
      <c r="J47" t="s">
        <v>77</v>
      </c>
      <c r="K47" t="s">
        <v>78</v>
      </c>
      <c r="L47" t="s">
        <v>295</v>
      </c>
      <c r="M47" t="s">
        <v>296</v>
      </c>
      <c r="N47" t="s">
        <v>77</v>
      </c>
      <c r="O47" t="s">
        <v>103</v>
      </c>
      <c r="P47" t="str">
        <f>"DURBAN                        "</f>
        <v xml:space="preserve">DURBAN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28.84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1.2</v>
      </c>
      <c r="BJ47">
        <v>2.2000000000000002</v>
      </c>
      <c r="BK47">
        <v>2.5</v>
      </c>
      <c r="BL47">
        <v>83.26</v>
      </c>
      <c r="BM47">
        <v>12.49</v>
      </c>
      <c r="BN47">
        <v>95.75</v>
      </c>
      <c r="BO47">
        <v>95.75</v>
      </c>
      <c r="BQ47" t="s">
        <v>221</v>
      </c>
      <c r="BR47" t="s">
        <v>84</v>
      </c>
      <c r="BS47" s="3">
        <v>44711</v>
      </c>
      <c r="BT47" s="4">
        <v>0.35555555555555557</v>
      </c>
      <c r="BU47" t="s">
        <v>297</v>
      </c>
      <c r="BV47" t="s">
        <v>90</v>
      </c>
      <c r="BW47" t="s">
        <v>146</v>
      </c>
      <c r="BX47" t="s">
        <v>182</v>
      </c>
      <c r="BY47">
        <v>10977.12</v>
      </c>
      <c r="BZ47" t="s">
        <v>107</v>
      </c>
      <c r="CA47" t="s">
        <v>183</v>
      </c>
      <c r="CC47" t="s">
        <v>296</v>
      </c>
      <c r="CD47">
        <v>4001</v>
      </c>
      <c r="CE47" t="s">
        <v>89</v>
      </c>
      <c r="CF47" s="3">
        <v>44712</v>
      </c>
      <c r="CI47">
        <v>1</v>
      </c>
      <c r="CJ47">
        <v>2</v>
      </c>
      <c r="CK47">
        <v>21</v>
      </c>
      <c r="CL47" t="s">
        <v>90</v>
      </c>
    </row>
    <row r="48" spans="1:91" x14ac:dyDescent="0.25">
      <c r="A48" t="s">
        <v>72</v>
      </c>
      <c r="B48" t="s">
        <v>73</v>
      </c>
      <c r="C48" t="s">
        <v>74</v>
      </c>
      <c r="E48" t="str">
        <f>"009941145317"</f>
        <v>009941145317</v>
      </c>
      <c r="F48" s="3">
        <v>44707</v>
      </c>
      <c r="G48">
        <v>202302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175</v>
      </c>
      <c r="O48" t="s">
        <v>82</v>
      </c>
      <c r="P48" t="str">
        <f>"P.E                           "</f>
        <v xml:space="preserve">P.E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182.56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4</v>
      </c>
      <c r="BI48">
        <v>62.8</v>
      </c>
      <c r="BJ48">
        <v>89.7</v>
      </c>
      <c r="BK48">
        <v>90</v>
      </c>
      <c r="BL48">
        <v>532.26</v>
      </c>
      <c r="BM48">
        <v>79.84</v>
      </c>
      <c r="BN48">
        <v>612.1</v>
      </c>
      <c r="BO48">
        <v>612.1</v>
      </c>
      <c r="BQ48" t="s">
        <v>122</v>
      </c>
      <c r="BR48" t="s">
        <v>84</v>
      </c>
      <c r="BS48" s="3">
        <v>44711</v>
      </c>
      <c r="BT48" s="4">
        <v>0.49513888888888885</v>
      </c>
      <c r="BU48" t="s">
        <v>298</v>
      </c>
      <c r="BV48" t="s">
        <v>86</v>
      </c>
      <c r="BY48">
        <v>448319.89</v>
      </c>
      <c r="BZ48" t="s">
        <v>87</v>
      </c>
      <c r="CA48" t="s">
        <v>299</v>
      </c>
      <c r="CC48" t="s">
        <v>80</v>
      </c>
      <c r="CD48">
        <v>6001</v>
      </c>
      <c r="CE48" t="s">
        <v>89</v>
      </c>
      <c r="CF48" s="3">
        <v>44711</v>
      </c>
      <c r="CI48">
        <v>2</v>
      </c>
      <c r="CJ48">
        <v>2</v>
      </c>
      <c r="CK48">
        <v>41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"009941145313"</f>
        <v>009941145313</v>
      </c>
      <c r="F49" s="3">
        <v>44707</v>
      </c>
      <c r="G49">
        <v>202302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175</v>
      </c>
      <c r="O49" t="s">
        <v>103</v>
      </c>
      <c r="P49" t="str">
        <f>"P.E                           "</f>
        <v xml:space="preserve">P.E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23.08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0.5</v>
      </c>
      <c r="BK49">
        <v>0.5</v>
      </c>
      <c r="BL49">
        <v>66.62</v>
      </c>
      <c r="BM49">
        <v>9.99</v>
      </c>
      <c r="BN49">
        <v>76.61</v>
      </c>
      <c r="BO49">
        <v>76.61</v>
      </c>
      <c r="BQ49" t="s">
        <v>122</v>
      </c>
      <c r="BR49" t="s">
        <v>84</v>
      </c>
      <c r="BS49" t="s">
        <v>249</v>
      </c>
      <c r="BY49">
        <v>2505.6</v>
      </c>
      <c r="BZ49" t="s">
        <v>107</v>
      </c>
      <c r="CC49" t="s">
        <v>80</v>
      </c>
      <c r="CD49">
        <v>6001</v>
      </c>
      <c r="CE49" t="s">
        <v>89</v>
      </c>
      <c r="CI49">
        <v>1</v>
      </c>
      <c r="CJ49" t="s">
        <v>249</v>
      </c>
      <c r="CK49">
        <v>21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"009941475338"</f>
        <v>009941475338</v>
      </c>
      <c r="F50" s="3">
        <v>44686</v>
      </c>
      <c r="G50">
        <v>202302</v>
      </c>
      <c r="H50" t="s">
        <v>288</v>
      </c>
      <c r="I50" t="s">
        <v>289</v>
      </c>
      <c r="J50" t="s">
        <v>161</v>
      </c>
      <c r="K50" t="s">
        <v>78</v>
      </c>
      <c r="L50" t="s">
        <v>79</v>
      </c>
      <c r="M50" t="s">
        <v>80</v>
      </c>
      <c r="N50" t="s">
        <v>161</v>
      </c>
      <c r="O50" t="s">
        <v>103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23.08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0.4</v>
      </c>
      <c r="BK50">
        <v>1</v>
      </c>
      <c r="BL50">
        <v>66.62</v>
      </c>
      <c r="BM50">
        <v>9.99</v>
      </c>
      <c r="BN50">
        <v>76.61</v>
      </c>
      <c r="BO50">
        <v>76.61</v>
      </c>
      <c r="BQ50" t="s">
        <v>300</v>
      </c>
      <c r="BR50" t="s">
        <v>301</v>
      </c>
      <c r="BS50" s="3">
        <v>44687</v>
      </c>
      <c r="BT50" s="4">
        <v>0.37916666666666665</v>
      </c>
      <c r="BU50" t="s">
        <v>302</v>
      </c>
      <c r="BV50" t="s">
        <v>86</v>
      </c>
      <c r="BY50">
        <v>1786</v>
      </c>
      <c r="BZ50" t="s">
        <v>107</v>
      </c>
      <c r="CA50" t="s">
        <v>303</v>
      </c>
      <c r="CC50" t="s">
        <v>80</v>
      </c>
      <c r="CD50">
        <v>6000</v>
      </c>
      <c r="CE50" t="s">
        <v>89</v>
      </c>
      <c r="CF50" s="3">
        <v>44687</v>
      </c>
      <c r="CI50">
        <v>1</v>
      </c>
      <c r="CJ50">
        <v>1</v>
      </c>
      <c r="CK50">
        <v>21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"009941578702"</f>
        <v>009941578702</v>
      </c>
      <c r="F51" s="3">
        <v>44684</v>
      </c>
      <c r="G51">
        <v>202302</v>
      </c>
      <c r="H51" t="s">
        <v>79</v>
      </c>
      <c r="I51" t="s">
        <v>80</v>
      </c>
      <c r="J51" t="s">
        <v>161</v>
      </c>
      <c r="K51" t="s">
        <v>78</v>
      </c>
      <c r="L51" t="s">
        <v>288</v>
      </c>
      <c r="M51" t="s">
        <v>289</v>
      </c>
      <c r="N51" t="s">
        <v>161</v>
      </c>
      <c r="O51" t="s">
        <v>103</v>
      </c>
      <c r="P51" t="str">
        <f>"11912270 FM                   "</f>
        <v xml:space="preserve">11912270 FM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22.21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65.75</v>
      </c>
      <c r="BM51">
        <v>9.86</v>
      </c>
      <c r="BN51">
        <v>75.61</v>
      </c>
      <c r="BO51">
        <v>75.61</v>
      </c>
      <c r="BQ51" t="s">
        <v>304</v>
      </c>
      <c r="BR51" t="s">
        <v>165</v>
      </c>
      <c r="BS51" s="3">
        <v>44685</v>
      </c>
      <c r="BT51" s="4">
        <v>0.42291666666666666</v>
      </c>
      <c r="BU51" t="s">
        <v>305</v>
      </c>
      <c r="BV51" t="s">
        <v>86</v>
      </c>
      <c r="BY51">
        <v>1200</v>
      </c>
      <c r="BZ51" t="s">
        <v>107</v>
      </c>
      <c r="CA51" t="s">
        <v>306</v>
      </c>
      <c r="CC51" t="s">
        <v>289</v>
      </c>
      <c r="CD51">
        <v>5247</v>
      </c>
      <c r="CE51" t="s">
        <v>89</v>
      </c>
      <c r="CF51" s="3">
        <v>44685</v>
      </c>
      <c r="CI51">
        <v>1</v>
      </c>
      <c r="CJ51">
        <v>1</v>
      </c>
      <c r="CK51">
        <v>21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"009940648404"</f>
        <v>009940648404</v>
      </c>
      <c r="F52" s="3">
        <v>44686</v>
      </c>
      <c r="G52">
        <v>202302</v>
      </c>
      <c r="H52" t="s">
        <v>75</v>
      </c>
      <c r="I52" t="s">
        <v>76</v>
      </c>
      <c r="J52" t="s">
        <v>77</v>
      </c>
      <c r="K52" t="s">
        <v>78</v>
      </c>
      <c r="L52" t="s">
        <v>307</v>
      </c>
      <c r="M52" t="s">
        <v>308</v>
      </c>
      <c r="N52" t="s">
        <v>309</v>
      </c>
      <c r="O52" t="s">
        <v>103</v>
      </c>
      <c r="P52" t="str">
        <f>"27277                         "</f>
        <v xml:space="preserve">27277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54.81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0.9</v>
      </c>
      <c r="BJ52">
        <v>2.5</v>
      </c>
      <c r="BK52">
        <v>2.5</v>
      </c>
      <c r="BL52">
        <v>158.22</v>
      </c>
      <c r="BM52">
        <v>23.73</v>
      </c>
      <c r="BN52">
        <v>181.95</v>
      </c>
      <c r="BO52">
        <v>181.95</v>
      </c>
      <c r="BQ52" t="s">
        <v>310</v>
      </c>
      <c r="BR52" t="s">
        <v>311</v>
      </c>
      <c r="BS52" s="3">
        <v>44687</v>
      </c>
      <c r="BT52" s="4">
        <v>0.41666666666666669</v>
      </c>
      <c r="BU52" t="s">
        <v>312</v>
      </c>
      <c r="BV52" t="s">
        <v>86</v>
      </c>
      <c r="BY52">
        <v>12527.46</v>
      </c>
      <c r="BZ52" t="s">
        <v>107</v>
      </c>
      <c r="CC52" t="s">
        <v>308</v>
      </c>
      <c r="CD52">
        <v>9670</v>
      </c>
      <c r="CE52" t="s">
        <v>89</v>
      </c>
      <c r="CF52" s="3">
        <v>44687</v>
      </c>
      <c r="CI52">
        <v>2</v>
      </c>
      <c r="CJ52">
        <v>1</v>
      </c>
      <c r="CK52">
        <v>23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"009941475337"</f>
        <v>009941475337</v>
      </c>
      <c r="F53" s="3">
        <v>44708</v>
      </c>
      <c r="G53">
        <v>202302</v>
      </c>
      <c r="H53" t="s">
        <v>288</v>
      </c>
      <c r="I53" t="s">
        <v>289</v>
      </c>
      <c r="J53" t="s">
        <v>161</v>
      </c>
      <c r="K53" t="s">
        <v>78</v>
      </c>
      <c r="L53" t="s">
        <v>79</v>
      </c>
      <c r="M53" t="s">
        <v>80</v>
      </c>
      <c r="N53" t="s">
        <v>273</v>
      </c>
      <c r="O53" t="s">
        <v>103</v>
      </c>
      <c r="P53" t="str">
        <f>"11912270 FM                   "</f>
        <v xml:space="preserve">11912270 FM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23.08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0.4</v>
      </c>
      <c r="BK53">
        <v>1</v>
      </c>
      <c r="BL53">
        <v>66.62</v>
      </c>
      <c r="BM53">
        <v>9.99</v>
      </c>
      <c r="BN53">
        <v>76.61</v>
      </c>
      <c r="BO53">
        <v>76.61</v>
      </c>
      <c r="BQ53" t="s">
        <v>313</v>
      </c>
      <c r="BR53" t="s">
        <v>301</v>
      </c>
      <c r="BS53" s="3">
        <v>44711</v>
      </c>
      <c r="BT53" s="4">
        <v>0.35625000000000001</v>
      </c>
      <c r="BU53" t="s">
        <v>302</v>
      </c>
      <c r="BV53" t="s">
        <v>86</v>
      </c>
      <c r="BY53">
        <v>1786</v>
      </c>
      <c r="BZ53" t="s">
        <v>107</v>
      </c>
      <c r="CA53" t="s">
        <v>303</v>
      </c>
      <c r="CC53" t="s">
        <v>80</v>
      </c>
      <c r="CD53">
        <v>6000</v>
      </c>
      <c r="CE53" t="s">
        <v>89</v>
      </c>
      <c r="CF53" s="3">
        <v>44711</v>
      </c>
      <c r="CI53">
        <v>1</v>
      </c>
      <c r="CJ53">
        <v>0</v>
      </c>
      <c r="CK53">
        <v>21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"009941145322"</f>
        <v>009941145322</v>
      </c>
      <c r="F54" s="3">
        <v>44708</v>
      </c>
      <c r="G54">
        <v>202302</v>
      </c>
      <c r="H54" t="s">
        <v>75</v>
      </c>
      <c r="I54" t="s">
        <v>76</v>
      </c>
      <c r="J54" t="s">
        <v>77</v>
      </c>
      <c r="K54" t="s">
        <v>78</v>
      </c>
      <c r="L54" t="s">
        <v>295</v>
      </c>
      <c r="M54" t="s">
        <v>296</v>
      </c>
      <c r="N54" t="s">
        <v>77</v>
      </c>
      <c r="O54" t="s">
        <v>82</v>
      </c>
      <c r="P54" t="str">
        <f>"DURBAN                        "</f>
        <v xml:space="preserve">DURBAN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44.63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0.5</v>
      </c>
      <c r="BK54">
        <v>1</v>
      </c>
      <c r="BL54">
        <v>134.08000000000001</v>
      </c>
      <c r="BM54">
        <v>20.11</v>
      </c>
      <c r="BN54">
        <v>154.19</v>
      </c>
      <c r="BO54">
        <v>154.19</v>
      </c>
      <c r="BQ54" t="s">
        <v>314</v>
      </c>
      <c r="BR54" t="s">
        <v>84</v>
      </c>
      <c r="BS54" s="3">
        <v>44711</v>
      </c>
      <c r="BT54" s="4">
        <v>0.35555555555555557</v>
      </c>
      <c r="BU54" t="s">
        <v>297</v>
      </c>
      <c r="BV54" t="s">
        <v>86</v>
      </c>
      <c r="BY54">
        <v>2653.02</v>
      </c>
      <c r="BZ54" t="s">
        <v>87</v>
      </c>
      <c r="CA54" t="s">
        <v>183</v>
      </c>
      <c r="CC54" t="s">
        <v>296</v>
      </c>
      <c r="CD54">
        <v>4001</v>
      </c>
      <c r="CE54" t="s">
        <v>89</v>
      </c>
      <c r="CF54" s="3">
        <v>44712</v>
      </c>
      <c r="CI54">
        <v>3</v>
      </c>
      <c r="CJ54">
        <v>1</v>
      </c>
      <c r="CK54">
        <v>41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"009941145305"</f>
        <v>009941145305</v>
      </c>
      <c r="F55" s="3">
        <v>44694</v>
      </c>
      <c r="G55">
        <v>202302</v>
      </c>
      <c r="H55" t="s">
        <v>75</v>
      </c>
      <c r="I55" t="s">
        <v>76</v>
      </c>
      <c r="J55" t="s">
        <v>77</v>
      </c>
      <c r="K55" t="s">
        <v>78</v>
      </c>
      <c r="L55" t="s">
        <v>295</v>
      </c>
      <c r="M55" t="s">
        <v>296</v>
      </c>
      <c r="N55" t="s">
        <v>77</v>
      </c>
      <c r="O55" t="s">
        <v>82</v>
      </c>
      <c r="P55" t="str">
        <f>"DURBAN                        "</f>
        <v xml:space="preserve">DURBAN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166.01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80.599999999999994</v>
      </c>
      <c r="BJ55">
        <v>60</v>
      </c>
      <c r="BK55">
        <v>81</v>
      </c>
      <c r="BL55">
        <v>484.48</v>
      </c>
      <c r="BM55">
        <v>72.67</v>
      </c>
      <c r="BN55">
        <v>557.15</v>
      </c>
      <c r="BO55">
        <v>557.15</v>
      </c>
      <c r="BQ55" t="s">
        <v>221</v>
      </c>
      <c r="BR55" t="s">
        <v>84</v>
      </c>
      <c r="BS55" s="3">
        <v>44697</v>
      </c>
      <c r="BT55" s="4">
        <v>0.5</v>
      </c>
      <c r="BU55" t="s">
        <v>315</v>
      </c>
      <c r="BV55" t="s">
        <v>86</v>
      </c>
      <c r="BY55">
        <v>299867.8</v>
      </c>
      <c r="BZ55" t="s">
        <v>87</v>
      </c>
      <c r="CA55">
        <v>9942479027</v>
      </c>
      <c r="CC55" t="s">
        <v>296</v>
      </c>
      <c r="CD55">
        <v>4001</v>
      </c>
      <c r="CE55" t="s">
        <v>89</v>
      </c>
      <c r="CF55" s="3">
        <v>44698</v>
      </c>
      <c r="CI55">
        <v>3</v>
      </c>
      <c r="CJ55">
        <v>1</v>
      </c>
      <c r="CK55">
        <v>41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"009941145304"</f>
        <v>009941145304</v>
      </c>
      <c r="F56" s="3">
        <v>44694</v>
      </c>
      <c r="G56">
        <v>202302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316</v>
      </c>
      <c r="O56" t="s">
        <v>82</v>
      </c>
      <c r="P56" t="str">
        <f>"PE                            "</f>
        <v xml:space="preserve">PE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44.63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6.6</v>
      </c>
      <c r="BJ56">
        <v>11.6</v>
      </c>
      <c r="BK56">
        <v>12</v>
      </c>
      <c r="BL56">
        <v>134.08000000000001</v>
      </c>
      <c r="BM56">
        <v>20.11</v>
      </c>
      <c r="BN56">
        <v>154.19</v>
      </c>
      <c r="BO56">
        <v>154.19</v>
      </c>
      <c r="BQ56" t="s">
        <v>122</v>
      </c>
      <c r="BR56" t="s">
        <v>84</v>
      </c>
      <c r="BS56" s="3">
        <v>44697</v>
      </c>
      <c r="BT56" s="4">
        <v>0.4604166666666667</v>
      </c>
      <c r="BU56" t="s">
        <v>117</v>
      </c>
      <c r="BV56" t="s">
        <v>86</v>
      </c>
      <c r="BY56">
        <v>57765.599999999999</v>
      </c>
      <c r="BZ56" t="s">
        <v>87</v>
      </c>
      <c r="CA56" t="s">
        <v>88</v>
      </c>
      <c r="CC56" t="s">
        <v>80</v>
      </c>
      <c r="CD56">
        <v>6001</v>
      </c>
      <c r="CE56" t="s">
        <v>89</v>
      </c>
      <c r="CF56" s="3">
        <v>44698</v>
      </c>
      <c r="CI56">
        <v>2</v>
      </c>
      <c r="CJ56">
        <v>1</v>
      </c>
      <c r="CK56">
        <v>41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"009941145280"</f>
        <v>009941145280</v>
      </c>
      <c r="F57" s="3">
        <v>44694</v>
      </c>
      <c r="G57">
        <v>202302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175</v>
      </c>
      <c r="O57" t="s">
        <v>82</v>
      </c>
      <c r="P57" t="str">
        <f>"P.E                           "</f>
        <v xml:space="preserve">P.E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44.63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1.1000000000000001</v>
      </c>
      <c r="BK57">
        <v>2</v>
      </c>
      <c r="BL57">
        <v>134.08000000000001</v>
      </c>
      <c r="BM57">
        <v>20.11</v>
      </c>
      <c r="BN57">
        <v>154.19</v>
      </c>
      <c r="BO57">
        <v>154.19</v>
      </c>
      <c r="BQ57" t="s">
        <v>122</v>
      </c>
      <c r="BR57" t="s">
        <v>84</v>
      </c>
      <c r="BS57" s="3">
        <v>44697</v>
      </c>
      <c r="BT57" s="4">
        <v>0.4604166666666667</v>
      </c>
      <c r="BU57" t="s">
        <v>117</v>
      </c>
      <c r="BV57" t="s">
        <v>86</v>
      </c>
      <c r="BY57">
        <v>5368.09</v>
      </c>
      <c r="BZ57" t="s">
        <v>87</v>
      </c>
      <c r="CA57" t="s">
        <v>88</v>
      </c>
      <c r="CC57" t="s">
        <v>80</v>
      </c>
      <c r="CD57">
        <v>6001</v>
      </c>
      <c r="CE57" t="s">
        <v>89</v>
      </c>
      <c r="CF57" s="3">
        <v>44698</v>
      </c>
      <c r="CI57">
        <v>2</v>
      </c>
      <c r="CJ57">
        <v>1</v>
      </c>
      <c r="CK57">
        <v>41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"009942472042"</f>
        <v>009942472042</v>
      </c>
      <c r="F58" s="3">
        <v>44694</v>
      </c>
      <c r="G58">
        <v>202302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317</v>
      </c>
      <c r="O58" t="s">
        <v>82</v>
      </c>
      <c r="P58" t="str">
        <f>"MT CPT                        "</f>
        <v xml:space="preserve">MT CPT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34.43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0.7</v>
      </c>
      <c r="BJ58">
        <v>1.1000000000000001</v>
      </c>
      <c r="BK58">
        <v>2</v>
      </c>
      <c r="BL58">
        <v>104.65</v>
      </c>
      <c r="BM58">
        <v>15.7</v>
      </c>
      <c r="BN58">
        <v>120.35</v>
      </c>
      <c r="BO58">
        <v>120.35</v>
      </c>
      <c r="BQ58" t="s">
        <v>318</v>
      </c>
      <c r="BR58" t="s">
        <v>84</v>
      </c>
      <c r="BS58" s="3">
        <v>44697</v>
      </c>
      <c r="BT58" s="4">
        <v>0.6875</v>
      </c>
      <c r="BU58" t="s">
        <v>319</v>
      </c>
      <c r="BV58" t="s">
        <v>86</v>
      </c>
      <c r="BY58">
        <v>5473.52</v>
      </c>
      <c r="BZ58" t="s">
        <v>87</v>
      </c>
      <c r="CA58" t="s">
        <v>320</v>
      </c>
      <c r="CC58" t="s">
        <v>76</v>
      </c>
      <c r="CD58">
        <v>7441</v>
      </c>
      <c r="CE58" t="s">
        <v>89</v>
      </c>
      <c r="CF58" s="3">
        <v>44698</v>
      </c>
      <c r="CI58">
        <v>1</v>
      </c>
      <c r="CJ58">
        <v>1</v>
      </c>
      <c r="CK58">
        <v>42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"009941020928"</f>
        <v>009941020928</v>
      </c>
      <c r="F59" s="3">
        <v>44690</v>
      </c>
      <c r="G59">
        <v>202302</v>
      </c>
      <c r="H59" t="s">
        <v>79</v>
      </c>
      <c r="I59" t="s">
        <v>80</v>
      </c>
      <c r="J59" t="s">
        <v>77</v>
      </c>
      <c r="K59" t="s">
        <v>78</v>
      </c>
      <c r="L59" t="s">
        <v>100</v>
      </c>
      <c r="M59" t="s">
        <v>101</v>
      </c>
      <c r="N59" t="s">
        <v>321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72.209999999999994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30</v>
      </c>
      <c r="BJ59">
        <v>28.1</v>
      </c>
      <c r="BK59">
        <v>30</v>
      </c>
      <c r="BL59">
        <v>213.71</v>
      </c>
      <c r="BM59">
        <v>32.06</v>
      </c>
      <c r="BN59">
        <v>245.77</v>
      </c>
      <c r="BO59">
        <v>245.77</v>
      </c>
      <c r="BQ59" t="s">
        <v>322</v>
      </c>
      <c r="BR59" t="s">
        <v>213</v>
      </c>
      <c r="BS59" s="3">
        <v>44692</v>
      </c>
      <c r="BT59" s="4">
        <v>0.57361111111111118</v>
      </c>
      <c r="BU59" t="s">
        <v>323</v>
      </c>
      <c r="BV59" t="s">
        <v>86</v>
      </c>
      <c r="BY59">
        <v>140608</v>
      </c>
      <c r="BZ59" t="s">
        <v>87</v>
      </c>
      <c r="CA59" t="s">
        <v>324</v>
      </c>
      <c r="CC59" t="s">
        <v>101</v>
      </c>
      <c r="CD59">
        <v>1682</v>
      </c>
      <c r="CE59" t="s">
        <v>89</v>
      </c>
      <c r="CF59" s="3">
        <v>44693</v>
      </c>
      <c r="CI59">
        <v>2</v>
      </c>
      <c r="CJ59">
        <v>2</v>
      </c>
      <c r="CK59">
        <v>41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"009942449681"</f>
        <v>009942449681</v>
      </c>
      <c r="F60" s="3">
        <v>44690</v>
      </c>
      <c r="G60">
        <v>202302</v>
      </c>
      <c r="H60" t="s">
        <v>109</v>
      </c>
      <c r="I60" t="s">
        <v>110</v>
      </c>
      <c r="J60" t="s">
        <v>77</v>
      </c>
      <c r="K60" t="s">
        <v>78</v>
      </c>
      <c r="L60" t="s">
        <v>75</v>
      </c>
      <c r="M60" t="s">
        <v>76</v>
      </c>
      <c r="N60" t="s">
        <v>184</v>
      </c>
      <c r="O60" t="s">
        <v>185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43.27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</v>
      </c>
      <c r="BJ60">
        <v>1.6</v>
      </c>
      <c r="BK60">
        <v>3</v>
      </c>
      <c r="BL60">
        <v>124.91</v>
      </c>
      <c r="BM60">
        <v>18.739999999999998</v>
      </c>
      <c r="BN60">
        <v>143.65</v>
      </c>
      <c r="BO60">
        <v>143.65</v>
      </c>
      <c r="BQ60" t="s">
        <v>325</v>
      </c>
      <c r="BR60" t="s">
        <v>186</v>
      </c>
      <c r="BS60" s="3">
        <v>44691</v>
      </c>
      <c r="BT60" s="4">
        <v>0.4694444444444445</v>
      </c>
      <c r="BU60" t="s">
        <v>193</v>
      </c>
      <c r="BV60" t="s">
        <v>86</v>
      </c>
      <c r="BY60">
        <v>7786.88</v>
      </c>
      <c r="BZ60" t="s">
        <v>87</v>
      </c>
      <c r="CA60" t="s">
        <v>194</v>
      </c>
      <c r="CC60" t="s">
        <v>76</v>
      </c>
      <c r="CD60">
        <v>7800</v>
      </c>
      <c r="CE60" t="s">
        <v>89</v>
      </c>
      <c r="CF60" s="3">
        <v>44692</v>
      </c>
      <c r="CI60">
        <v>1</v>
      </c>
      <c r="CJ60">
        <v>1</v>
      </c>
      <c r="CK60">
        <v>31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"009940041019"</f>
        <v>009940041019</v>
      </c>
      <c r="F61" s="3">
        <v>44690</v>
      </c>
      <c r="G61">
        <v>202302</v>
      </c>
      <c r="H61" t="s">
        <v>97</v>
      </c>
      <c r="I61" t="s">
        <v>98</v>
      </c>
      <c r="J61" t="s">
        <v>99</v>
      </c>
      <c r="K61" t="s">
        <v>78</v>
      </c>
      <c r="L61" t="s">
        <v>100</v>
      </c>
      <c r="M61" t="s">
        <v>101</v>
      </c>
      <c r="N61" t="s">
        <v>102</v>
      </c>
      <c r="O61" t="s">
        <v>103</v>
      </c>
      <c r="P61" t="str">
        <f>"....                          "</f>
        <v xml:space="preserve">....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23.08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66.62</v>
      </c>
      <c r="BM61">
        <v>9.99</v>
      </c>
      <c r="BN61">
        <v>76.61</v>
      </c>
      <c r="BO61">
        <v>76.61</v>
      </c>
      <c r="BQ61" t="s">
        <v>104</v>
      </c>
      <c r="BR61" t="s">
        <v>326</v>
      </c>
      <c r="BS61" s="3">
        <v>44691</v>
      </c>
      <c r="BT61" s="4">
        <v>0.41597222222222219</v>
      </c>
      <c r="BU61" t="s">
        <v>106</v>
      </c>
      <c r="BV61" t="s">
        <v>86</v>
      </c>
      <c r="BY61">
        <v>1200</v>
      </c>
      <c r="BZ61" t="s">
        <v>107</v>
      </c>
      <c r="CA61" t="s">
        <v>108</v>
      </c>
      <c r="CC61" t="s">
        <v>101</v>
      </c>
      <c r="CD61">
        <v>1600</v>
      </c>
      <c r="CE61" t="s">
        <v>89</v>
      </c>
      <c r="CF61" s="3">
        <v>44691</v>
      </c>
      <c r="CI61">
        <v>1</v>
      </c>
      <c r="CJ61">
        <v>1</v>
      </c>
      <c r="CK61">
        <v>21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"009940845633"</f>
        <v>009940845633</v>
      </c>
      <c r="F62" s="3">
        <v>44692</v>
      </c>
      <c r="G62">
        <v>202302</v>
      </c>
      <c r="H62" t="s">
        <v>237</v>
      </c>
      <c r="I62" t="s">
        <v>238</v>
      </c>
      <c r="J62" t="s">
        <v>327</v>
      </c>
      <c r="K62" t="s">
        <v>78</v>
      </c>
      <c r="L62" t="s">
        <v>235</v>
      </c>
      <c r="M62" t="s">
        <v>236</v>
      </c>
      <c r="N62" t="s">
        <v>328</v>
      </c>
      <c r="O62" t="s">
        <v>103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23.08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1.7</v>
      </c>
      <c r="BK62">
        <v>2</v>
      </c>
      <c r="BL62">
        <v>66.62</v>
      </c>
      <c r="BM62">
        <v>9.99</v>
      </c>
      <c r="BN62">
        <v>76.61</v>
      </c>
      <c r="BO62">
        <v>76.61</v>
      </c>
      <c r="BQ62" t="s">
        <v>329</v>
      </c>
      <c r="BR62" t="s">
        <v>330</v>
      </c>
      <c r="BS62" s="3">
        <v>44693</v>
      </c>
      <c r="BT62" s="4">
        <v>0.36805555555555558</v>
      </c>
      <c r="BU62" t="s">
        <v>331</v>
      </c>
      <c r="BV62" t="s">
        <v>86</v>
      </c>
      <c r="BY62">
        <v>8400</v>
      </c>
      <c r="BZ62" t="s">
        <v>107</v>
      </c>
      <c r="CA62" t="s">
        <v>332</v>
      </c>
      <c r="CC62" t="s">
        <v>236</v>
      </c>
      <c r="CD62">
        <v>200</v>
      </c>
      <c r="CE62" t="s">
        <v>89</v>
      </c>
      <c r="CF62" s="3">
        <v>44694</v>
      </c>
      <c r="CI62">
        <v>1</v>
      </c>
      <c r="CJ62">
        <v>1</v>
      </c>
      <c r="CK62">
        <v>21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"009942472041"</f>
        <v>009942472041</v>
      </c>
      <c r="F63" s="3">
        <v>44693</v>
      </c>
      <c r="G63">
        <v>202302</v>
      </c>
      <c r="H63" t="s">
        <v>75</v>
      </c>
      <c r="I63" t="s">
        <v>76</v>
      </c>
      <c r="J63" t="s">
        <v>77</v>
      </c>
      <c r="K63" t="s">
        <v>78</v>
      </c>
      <c r="L63" t="s">
        <v>100</v>
      </c>
      <c r="M63" t="s">
        <v>101</v>
      </c>
      <c r="N63" t="s">
        <v>333</v>
      </c>
      <c r="O63" t="s">
        <v>82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44.63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8.9</v>
      </c>
      <c r="BJ63">
        <v>10.9</v>
      </c>
      <c r="BK63">
        <v>11</v>
      </c>
      <c r="BL63">
        <v>134.08000000000001</v>
      </c>
      <c r="BM63">
        <v>20.11</v>
      </c>
      <c r="BN63">
        <v>154.19</v>
      </c>
      <c r="BO63">
        <v>154.19</v>
      </c>
      <c r="BQ63" t="s">
        <v>334</v>
      </c>
      <c r="BR63" t="s">
        <v>84</v>
      </c>
      <c r="BS63" s="3">
        <v>44697</v>
      </c>
      <c r="BT63" s="4">
        <v>0.5229166666666667</v>
      </c>
      <c r="BU63" t="s">
        <v>335</v>
      </c>
      <c r="BV63" t="s">
        <v>86</v>
      </c>
      <c r="BY63">
        <v>54428.22</v>
      </c>
      <c r="BZ63" t="s">
        <v>87</v>
      </c>
      <c r="CA63" t="s">
        <v>336</v>
      </c>
      <c r="CC63" t="s">
        <v>101</v>
      </c>
      <c r="CD63">
        <v>1645</v>
      </c>
      <c r="CE63" t="s">
        <v>89</v>
      </c>
      <c r="CF63" s="3">
        <v>44698</v>
      </c>
      <c r="CI63">
        <v>2</v>
      </c>
      <c r="CJ63">
        <v>2</v>
      </c>
      <c r="CK63">
        <v>41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"009942472044"</f>
        <v>009942472044</v>
      </c>
      <c r="F64" s="3">
        <v>44693</v>
      </c>
      <c r="G64">
        <v>202302</v>
      </c>
      <c r="H64" t="s">
        <v>75</v>
      </c>
      <c r="I64" t="s">
        <v>76</v>
      </c>
      <c r="J64" t="s">
        <v>77</v>
      </c>
      <c r="K64" t="s">
        <v>78</v>
      </c>
      <c r="L64" t="s">
        <v>295</v>
      </c>
      <c r="M64" t="s">
        <v>296</v>
      </c>
      <c r="N64" t="s">
        <v>337</v>
      </c>
      <c r="O64" t="s">
        <v>185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400.24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35.5</v>
      </c>
      <c r="BJ64">
        <v>36.200000000000003</v>
      </c>
      <c r="BK64">
        <v>37</v>
      </c>
      <c r="BL64">
        <v>1155.4100000000001</v>
      </c>
      <c r="BM64">
        <v>173.31</v>
      </c>
      <c r="BN64">
        <v>1328.72</v>
      </c>
      <c r="BO64">
        <v>1328.72</v>
      </c>
      <c r="BQ64" t="s">
        <v>338</v>
      </c>
      <c r="BR64" t="s">
        <v>339</v>
      </c>
      <c r="BS64" s="3">
        <v>44698</v>
      </c>
      <c r="BT64" s="4">
        <v>0.54166666666666663</v>
      </c>
      <c r="BU64" t="s">
        <v>340</v>
      </c>
      <c r="BV64" t="s">
        <v>90</v>
      </c>
      <c r="BW64" t="s">
        <v>341</v>
      </c>
      <c r="BX64" t="s">
        <v>182</v>
      </c>
      <c r="BY64">
        <v>180870.53</v>
      </c>
      <c r="BZ64" t="s">
        <v>87</v>
      </c>
      <c r="CA64" t="s">
        <v>342</v>
      </c>
      <c r="CC64" t="s">
        <v>296</v>
      </c>
      <c r="CD64">
        <v>4017</v>
      </c>
      <c r="CE64" t="s">
        <v>89</v>
      </c>
      <c r="CF64" s="3">
        <v>44699</v>
      </c>
      <c r="CI64">
        <v>1</v>
      </c>
      <c r="CJ64">
        <v>3</v>
      </c>
      <c r="CK64">
        <v>31</v>
      </c>
      <c r="CL64" t="s">
        <v>90</v>
      </c>
    </row>
    <row r="65" spans="1:91" x14ac:dyDescent="0.25">
      <c r="A65" t="s">
        <v>72</v>
      </c>
      <c r="B65" t="s">
        <v>73</v>
      </c>
      <c r="C65" t="s">
        <v>74</v>
      </c>
      <c r="E65" t="str">
        <f>"080010474549"</f>
        <v>080010474549</v>
      </c>
      <c r="F65" s="3">
        <v>44692</v>
      </c>
      <c r="G65">
        <v>202302</v>
      </c>
      <c r="H65" t="s">
        <v>148</v>
      </c>
      <c r="I65" t="s">
        <v>149</v>
      </c>
      <c r="J65" t="s">
        <v>247</v>
      </c>
      <c r="K65" t="s">
        <v>78</v>
      </c>
      <c r="L65" t="s">
        <v>127</v>
      </c>
      <c r="M65" t="s">
        <v>127</v>
      </c>
      <c r="N65" t="s">
        <v>343</v>
      </c>
      <c r="O65" t="s">
        <v>82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62.94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4</v>
      </c>
      <c r="BJ65">
        <v>2.6</v>
      </c>
      <c r="BK65">
        <v>4</v>
      </c>
      <c r="BL65">
        <v>186.94</v>
      </c>
      <c r="BM65">
        <v>28.04</v>
      </c>
      <c r="BN65">
        <v>214.98</v>
      </c>
      <c r="BO65">
        <v>214.98</v>
      </c>
      <c r="BP65" t="s">
        <v>249</v>
      </c>
      <c r="BQ65" t="s">
        <v>344</v>
      </c>
      <c r="BR65" t="s">
        <v>251</v>
      </c>
      <c r="BS65" s="3">
        <v>44698</v>
      </c>
      <c r="BT65" s="4">
        <v>0.47916666666666669</v>
      </c>
      <c r="BU65" t="s">
        <v>345</v>
      </c>
      <c r="BV65" t="s">
        <v>86</v>
      </c>
      <c r="BY65">
        <v>13020</v>
      </c>
      <c r="CA65" t="s">
        <v>346</v>
      </c>
      <c r="CC65" t="s">
        <v>127</v>
      </c>
      <c r="CD65">
        <v>7620</v>
      </c>
      <c r="CE65" t="s">
        <v>347</v>
      </c>
      <c r="CF65" s="3">
        <v>44699</v>
      </c>
      <c r="CI65">
        <v>0</v>
      </c>
      <c r="CJ65">
        <v>0</v>
      </c>
      <c r="CK65">
        <v>43</v>
      </c>
      <c r="CL65" t="s">
        <v>90</v>
      </c>
    </row>
    <row r="66" spans="1:91" x14ac:dyDescent="0.25">
      <c r="A66" t="s">
        <v>72</v>
      </c>
      <c r="B66" t="s">
        <v>73</v>
      </c>
      <c r="C66" t="s">
        <v>74</v>
      </c>
      <c r="E66" t="str">
        <f>"009941061491"</f>
        <v>009941061491</v>
      </c>
      <c r="F66" s="3">
        <v>44684</v>
      </c>
      <c r="G66">
        <v>202302</v>
      </c>
      <c r="H66" t="s">
        <v>100</v>
      </c>
      <c r="I66" t="s">
        <v>101</v>
      </c>
      <c r="J66" t="s">
        <v>188</v>
      </c>
      <c r="K66" t="s">
        <v>78</v>
      </c>
      <c r="L66" t="s">
        <v>178</v>
      </c>
      <c r="M66" t="s">
        <v>179</v>
      </c>
      <c r="N66" t="s">
        <v>77</v>
      </c>
      <c r="O66" t="s">
        <v>103</v>
      </c>
      <c r="P66" t="str">
        <f>"JNX0215430704                 "</f>
        <v xml:space="preserve">JNX0215430704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170.63</v>
      </c>
      <c r="AH66">
        <v>0</v>
      </c>
      <c r="AI66">
        <v>0</v>
      </c>
      <c r="AJ66">
        <v>0</v>
      </c>
      <c r="AK66">
        <v>22.21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1.5</v>
      </c>
      <c r="BJ66">
        <v>1.8</v>
      </c>
      <c r="BK66">
        <v>2</v>
      </c>
      <c r="BL66">
        <v>236.38</v>
      </c>
      <c r="BM66">
        <v>35.46</v>
      </c>
      <c r="BN66">
        <v>271.83999999999997</v>
      </c>
      <c r="BO66">
        <v>271.83999999999997</v>
      </c>
      <c r="BQ66" t="s">
        <v>348</v>
      </c>
      <c r="BR66" t="s">
        <v>349</v>
      </c>
      <c r="BS66" s="3">
        <v>44685</v>
      </c>
      <c r="BT66" s="4">
        <v>0.44861111111111113</v>
      </c>
      <c r="BU66" t="s">
        <v>297</v>
      </c>
      <c r="BV66" t="s">
        <v>86</v>
      </c>
      <c r="BY66">
        <v>9223.3700000000008</v>
      </c>
      <c r="BZ66" t="s">
        <v>350</v>
      </c>
      <c r="CA66" t="s">
        <v>183</v>
      </c>
      <c r="CC66" t="s">
        <v>179</v>
      </c>
      <c r="CD66">
        <v>4300</v>
      </c>
      <c r="CE66" t="s">
        <v>89</v>
      </c>
      <c r="CF66" s="3">
        <v>44686</v>
      </c>
      <c r="CI66">
        <v>1</v>
      </c>
      <c r="CJ66">
        <v>1</v>
      </c>
      <c r="CK66">
        <v>21</v>
      </c>
      <c r="CL66" t="s">
        <v>86</v>
      </c>
      <c r="CM66" s="4">
        <v>0.44861111111111113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2022-05-31T14:10:58Z</dcterms:created>
  <dcterms:modified xsi:type="dcterms:W3CDTF">2022-05-31T14:11:15Z</dcterms:modified>
</cp:coreProperties>
</file>