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45" i="1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</calcChain>
</file>

<file path=xl/sharedStrings.xml><?xml version="1.0" encoding="utf-8"?>
<sst xmlns="http://schemas.openxmlformats.org/spreadsheetml/2006/main" count="935" uniqueCount="207">
  <si>
    <t>C18281</t>
  </si>
  <si>
    <t>MOVE ANALYTICS SA CC (SA GREETINGS)</t>
  </si>
  <si>
    <t>WAY</t>
  </si>
  <si>
    <t>JOHAN</t>
  </si>
  <si>
    <t>JOHANNESBURG</t>
  </si>
  <si>
    <t xml:space="preserve">SA GREETINGS                       </t>
  </si>
  <si>
    <t xml:space="preserve">                                   </t>
  </si>
  <si>
    <t xml:space="preserve">REDEFINE PROPERTIES                </t>
  </si>
  <si>
    <t>ON1</t>
  </si>
  <si>
    <t>MANDIE DUVERAGE</t>
  </si>
  <si>
    <t>NOMFUNDO DLAMINI</t>
  </si>
  <si>
    <t>ACHIEVE</t>
  </si>
  <si>
    <t>yes</t>
  </si>
  <si>
    <t>FUE</t>
  </si>
  <si>
    <t>POD received from cell 0836940455 M</t>
  </si>
  <si>
    <t>PARCEL</t>
  </si>
  <si>
    <t>no</t>
  </si>
  <si>
    <t>CAPET</t>
  </si>
  <si>
    <t>CAPE TOWN</t>
  </si>
  <si>
    <t>WILMA BRIKKELS</t>
  </si>
  <si>
    <t>NOMFUNDO</t>
  </si>
  <si>
    <t>POD received from cell 0739633425 M</t>
  </si>
  <si>
    <t>DOCS</t>
  </si>
  <si>
    <t>c18281</t>
  </si>
  <si>
    <t>DURBA</t>
  </si>
  <si>
    <t>DURBAN</t>
  </si>
  <si>
    <t>SYLVIA</t>
  </si>
  <si>
    <t>PATIENCE</t>
  </si>
  <si>
    <t xml:space="preserve">REVOLUTION LICENSING               </t>
  </si>
  <si>
    <t>EMMA CLARKE</t>
  </si>
  <si>
    <t>SAMANTHA</t>
  </si>
  <si>
    <t>Emma clarke</t>
  </si>
  <si>
    <t>Driver late</t>
  </si>
  <si>
    <t>cha</t>
  </si>
  <si>
    <t>POD received from cell 0849900110 M</t>
  </si>
  <si>
    <t xml:space="preserve">DISNEY LICENSING                   </t>
  </si>
  <si>
    <t>LINDI TREURNICHT</t>
  </si>
  <si>
    <t>SIGN ILLEDGE</t>
  </si>
  <si>
    <t>Late linehaul</t>
  </si>
  <si>
    <t>kim</t>
  </si>
  <si>
    <t>RD</t>
  </si>
  <si>
    <t>YASHA ANNI</t>
  </si>
  <si>
    <t>rdd</t>
  </si>
  <si>
    <t>capet</t>
  </si>
  <si>
    <t>USHA</t>
  </si>
  <si>
    <t>WILMA</t>
  </si>
  <si>
    <t>POD received from cell 0727508838 M</t>
  </si>
  <si>
    <t>RD2</t>
  </si>
  <si>
    <t>SANDT</t>
  </si>
  <si>
    <t>SANDTON</t>
  </si>
  <si>
    <t xml:space="preserve">HOGAN LOVELLS                      </t>
  </si>
  <si>
    <t>VIV GHAPLIN</t>
  </si>
  <si>
    <t>loraine</t>
  </si>
  <si>
    <t>POD received from cell 0794663323 M</t>
  </si>
  <si>
    <t>EAST</t>
  </si>
  <si>
    <t>EAST LONDON</t>
  </si>
  <si>
    <t xml:space="preserve">KATE                               </t>
  </si>
  <si>
    <t>r loyd</t>
  </si>
  <si>
    <t>RD1</t>
  </si>
  <si>
    <t>PORT3</t>
  </si>
  <si>
    <t>PORT ELIZABETH</t>
  </si>
  <si>
    <t xml:space="preserve">MONIQUE NEL                        </t>
  </si>
  <si>
    <t>YSHA</t>
  </si>
  <si>
    <t>MONIQUE NEL</t>
  </si>
  <si>
    <t>POD received from cell 0837088830 M</t>
  </si>
  <si>
    <t>RDX</t>
  </si>
  <si>
    <t>ENV</t>
  </si>
  <si>
    <t>LADIS</t>
  </si>
  <si>
    <t>LADISMITH (CP)</t>
  </si>
  <si>
    <t xml:space="preserve">H P LATEGAN                        </t>
  </si>
  <si>
    <t>PRETO</t>
  </si>
  <si>
    <t>PRETORIA</t>
  </si>
  <si>
    <t xml:space="preserve">DELPORT VAN DEN BERG               </t>
  </si>
  <si>
    <t>CALLIE VAN DER MERWE</t>
  </si>
  <si>
    <t>MR LATEGAN</t>
  </si>
  <si>
    <t>EZEL</t>
  </si>
  <si>
    <t>nomfundo</t>
  </si>
  <si>
    <t>NOMFUNDO TRACY</t>
  </si>
  <si>
    <t>DONNA</t>
  </si>
  <si>
    <t>SIGNATURE</t>
  </si>
  <si>
    <t>Wilma</t>
  </si>
  <si>
    <t>POD received from cell 0838564279 M</t>
  </si>
  <si>
    <t>RUTH</t>
  </si>
  <si>
    <t>SA GREETINGS</t>
  </si>
  <si>
    <t>BLOE1</t>
  </si>
  <si>
    <t>BLOEMFONTEIN</t>
  </si>
  <si>
    <t xml:space="preserve">REGRO TECHNOLOGIES                 </t>
  </si>
  <si>
    <t>MELINDA</t>
  </si>
  <si>
    <t>Riaan</t>
  </si>
  <si>
    <t>POD received from cell 0781742249 M</t>
  </si>
  <si>
    <t>patien</t>
  </si>
  <si>
    <t>POD received from cell 0792438310 M</t>
  </si>
  <si>
    <t>KEMPT</t>
  </si>
  <si>
    <t>KEMPTON PARK</t>
  </si>
  <si>
    <t xml:space="preserve">PRINTING 4 U                       </t>
  </si>
  <si>
    <t>SDX</t>
  </si>
  <si>
    <t>DRIVER MUST BRING WAYBILL   FLYER...TO BE DELIVERED BEFORE 1</t>
  </si>
  <si>
    <t>LINDY ALEXANDER</t>
  </si>
  <si>
    <t>pmt</t>
  </si>
  <si>
    <t>DSD / FUE</t>
  </si>
  <si>
    <t>wilma</t>
  </si>
  <si>
    <t>ELCRECIA</t>
  </si>
  <si>
    <t>POD received from cell 0616991362 M</t>
  </si>
  <si>
    <t>emma</t>
  </si>
  <si>
    <t>POD received from cell 0824855674 M</t>
  </si>
  <si>
    <t xml:space="preserve">BLUE HORIZON                       </t>
  </si>
  <si>
    <t>ON2</t>
  </si>
  <si>
    <t>SUZANNE BLIGNAUT</t>
  </si>
  <si>
    <t xml:space="preserve">SUE                           </t>
  </si>
  <si>
    <t xml:space="preserve">POD received from cell 0733622001 M     </t>
  </si>
  <si>
    <t xml:space="preserve">TECH TRANSEFERS                    </t>
  </si>
  <si>
    <t>MRS RIKA</t>
  </si>
  <si>
    <t>GODFREY</t>
  </si>
  <si>
    <t>POD received from cell 0763930183 M</t>
  </si>
  <si>
    <t>..</t>
  </si>
  <si>
    <t>patience</t>
  </si>
  <si>
    <t>POD received from cell 0837429668 M</t>
  </si>
  <si>
    <t xml:space="preserve">DISNEY                             </t>
  </si>
  <si>
    <t>MCGREGIOR</t>
  </si>
  <si>
    <t>TRACY</t>
  </si>
  <si>
    <t>CARLA</t>
  </si>
  <si>
    <t>LINDI</t>
  </si>
  <si>
    <t>luke</t>
  </si>
  <si>
    <t>BULELWA</t>
  </si>
  <si>
    <t>ALBE2</t>
  </si>
  <si>
    <t>ALBERTON</t>
  </si>
  <si>
    <t>CHARMAINE NAIDOO</t>
  </si>
  <si>
    <t xml:space="preserve">SA GREETINGD                       </t>
  </si>
  <si>
    <t>moosa</t>
  </si>
  <si>
    <t>CARLA 0</t>
  </si>
  <si>
    <t>M ERVIN</t>
  </si>
  <si>
    <t>patsy</t>
  </si>
  <si>
    <t xml:space="preserve">AMPATH PATHLOGIST                  </t>
  </si>
  <si>
    <t>ALICIA</t>
  </si>
  <si>
    <t>?</t>
  </si>
  <si>
    <t>Account Total</t>
  </si>
  <si>
    <t>SDRASCD7  DATE : 01/08/17 TIME : 08:20:47</t>
  </si>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</sst>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47"/>
  <sheetViews>
    <sheetView tabSelected="1" topLeftCell="BV1" workbookViewId="0">
      <selection activeCell="CO1" sqref="CO1"/>
    </sheetView>
  </sheetViews>
  <sheetFormatPr defaultRowHeight="15"/>
  <cols>
    <col min="6" max="6" width="14.85546875" customWidth="1"/>
  </cols>
  <sheetData>
    <row r="1" spans="1:91">
      <c r="A1" t="s">
        <v>136</v>
      </c>
    </row>
    <row r="2" spans="1:91">
      <c r="A2" t="s">
        <v>137</v>
      </c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  <c r="L2" t="s">
        <v>148</v>
      </c>
      <c r="M2" t="s">
        <v>149</v>
      </c>
      <c r="N2" t="s">
        <v>150</v>
      </c>
      <c r="O2" t="s">
        <v>151</v>
      </c>
      <c r="P2" t="s">
        <v>152</v>
      </c>
      <c r="Q2" t="s">
        <v>153</v>
      </c>
      <c r="R2" t="s">
        <v>154</v>
      </c>
      <c r="S2" t="s">
        <v>155</v>
      </c>
      <c r="T2" t="s">
        <v>154</v>
      </c>
      <c r="U2" t="s">
        <v>156</v>
      </c>
      <c r="V2" t="s">
        <v>154</v>
      </c>
      <c r="W2" t="s">
        <v>157</v>
      </c>
      <c r="X2" t="s">
        <v>154</v>
      </c>
      <c r="Y2" t="s">
        <v>158</v>
      </c>
      <c r="Z2" t="s">
        <v>154</v>
      </c>
      <c r="AA2" t="s">
        <v>159</v>
      </c>
      <c r="AB2" t="s">
        <v>154</v>
      </c>
      <c r="AC2" t="s">
        <v>160</v>
      </c>
      <c r="AD2" t="s">
        <v>154</v>
      </c>
      <c r="AE2" t="s">
        <v>161</v>
      </c>
      <c r="AF2" t="s">
        <v>154</v>
      </c>
      <c r="AG2" t="s">
        <v>162</v>
      </c>
      <c r="AH2" t="s">
        <v>154</v>
      </c>
      <c r="AI2" t="s">
        <v>163</v>
      </c>
      <c r="AJ2" t="s">
        <v>154</v>
      </c>
      <c r="AK2" t="s">
        <v>13</v>
      </c>
      <c r="AL2" t="s">
        <v>154</v>
      </c>
      <c r="AM2" t="s">
        <v>164</v>
      </c>
      <c r="AN2" t="s">
        <v>154</v>
      </c>
      <c r="AO2" t="s">
        <v>165</v>
      </c>
      <c r="AP2" t="s">
        <v>154</v>
      </c>
      <c r="AQ2" t="s">
        <v>166</v>
      </c>
      <c r="AR2" t="s">
        <v>154</v>
      </c>
      <c r="AS2" t="s">
        <v>167</v>
      </c>
      <c r="AT2" t="s">
        <v>154</v>
      </c>
      <c r="AU2" t="s">
        <v>168</v>
      </c>
      <c r="AV2" t="s">
        <v>154</v>
      </c>
      <c r="AW2" t="s">
        <v>169</v>
      </c>
      <c r="AX2" t="s">
        <v>154</v>
      </c>
      <c r="AY2" t="s">
        <v>170</v>
      </c>
      <c r="AZ2" t="s">
        <v>154</v>
      </c>
      <c r="BA2" t="s">
        <v>171</v>
      </c>
      <c r="BB2" t="s">
        <v>154</v>
      </c>
      <c r="BC2" t="s">
        <v>172</v>
      </c>
      <c r="BD2" t="s">
        <v>154</v>
      </c>
      <c r="BE2" t="s">
        <v>173</v>
      </c>
      <c r="BF2" t="s">
        <v>154</v>
      </c>
      <c r="BG2" t="s">
        <v>174</v>
      </c>
      <c r="BH2" t="s">
        <v>175</v>
      </c>
      <c r="BI2" t="s">
        <v>176</v>
      </c>
      <c r="BJ2" t="s">
        <v>177</v>
      </c>
      <c r="BK2" t="s">
        <v>178</v>
      </c>
      <c r="BL2" t="s">
        <v>179</v>
      </c>
      <c r="BM2" t="s">
        <v>180</v>
      </c>
      <c r="BN2" t="s">
        <v>181</v>
      </c>
      <c r="BO2" t="s">
        <v>182</v>
      </c>
      <c r="BP2" t="s">
        <v>183</v>
      </c>
      <c r="BQ2" t="s">
        <v>184</v>
      </c>
      <c r="BR2" t="s">
        <v>185</v>
      </c>
      <c r="BS2" t="s">
        <v>186</v>
      </c>
      <c r="BT2" t="s">
        <v>187</v>
      </c>
      <c r="BU2" t="s">
        <v>188</v>
      </c>
      <c r="BV2" t="s">
        <v>189</v>
      </c>
      <c r="BW2" t="s">
        <v>190</v>
      </c>
      <c r="BX2" t="s">
        <v>191</v>
      </c>
      <c r="BY2" t="s">
        <v>192</v>
      </c>
      <c r="BZ2" t="s">
        <v>193</v>
      </c>
      <c r="CA2" t="s">
        <v>194</v>
      </c>
      <c r="CB2" t="s">
        <v>195</v>
      </c>
      <c r="CC2" t="s">
        <v>196</v>
      </c>
      <c r="CD2" t="s">
        <v>197</v>
      </c>
      <c r="CE2" t="s">
        <v>198</v>
      </c>
      <c r="CF2" t="s">
        <v>199</v>
      </c>
      <c r="CG2" t="s">
        <v>200</v>
      </c>
      <c r="CH2" t="s">
        <v>201</v>
      </c>
      <c r="CI2" t="s">
        <v>202</v>
      </c>
      <c r="CJ2" t="s">
        <v>203</v>
      </c>
      <c r="CK2" t="s">
        <v>204</v>
      </c>
      <c r="CL2" t="s">
        <v>205</v>
      </c>
      <c r="CM2" t="s">
        <v>206</v>
      </c>
    </row>
    <row r="3" spans="1:91">
      <c r="A3" t="s">
        <v>0</v>
      </c>
      <c r="B3" t="s">
        <v>1</v>
      </c>
      <c r="C3" t="s">
        <v>2</v>
      </c>
      <c r="E3" t="str">
        <f>"009936060260"</f>
        <v>009936060260</v>
      </c>
      <c r="F3" s="1">
        <v>42919</v>
      </c>
      <c r="G3">
        <v>201801</v>
      </c>
      <c r="H3" t="s">
        <v>3</v>
      </c>
      <c r="I3" t="s">
        <v>4</v>
      </c>
      <c r="J3" t="s">
        <v>5</v>
      </c>
      <c r="K3" t="s">
        <v>6</v>
      </c>
      <c r="L3" t="s">
        <v>3</v>
      </c>
      <c r="M3" t="s">
        <v>4</v>
      </c>
      <c r="N3" t="s">
        <v>7</v>
      </c>
      <c r="O3" t="s">
        <v>8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3.66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0.5</v>
      </c>
      <c r="BJ3">
        <v>0.2</v>
      </c>
      <c r="BK3">
        <v>1</v>
      </c>
      <c r="BL3">
        <v>34.96</v>
      </c>
      <c r="BM3">
        <v>4.8899999999999997</v>
      </c>
      <c r="BN3">
        <v>39.85</v>
      </c>
      <c r="BO3">
        <v>39.85</v>
      </c>
      <c r="BQ3" t="s">
        <v>9</v>
      </c>
      <c r="BR3" t="s">
        <v>10</v>
      </c>
      <c r="BS3" s="1">
        <v>42920</v>
      </c>
      <c r="BT3" s="2">
        <v>0.37083333333333335</v>
      </c>
      <c r="BU3" t="s">
        <v>11</v>
      </c>
      <c r="BV3" t="s">
        <v>12</v>
      </c>
      <c r="BY3">
        <v>1200</v>
      </c>
      <c r="BZ3" t="s">
        <v>13</v>
      </c>
      <c r="CA3" t="s">
        <v>14</v>
      </c>
      <c r="CC3" t="s">
        <v>4</v>
      </c>
      <c r="CD3">
        <v>2196</v>
      </c>
      <c r="CE3" t="s">
        <v>15</v>
      </c>
      <c r="CF3" s="1">
        <v>42945</v>
      </c>
      <c r="CI3">
        <v>1</v>
      </c>
      <c r="CJ3">
        <v>1</v>
      </c>
      <c r="CK3">
        <v>22</v>
      </c>
      <c r="CL3" t="s">
        <v>16</v>
      </c>
    </row>
    <row r="4" spans="1:91">
      <c r="A4" t="s">
        <v>0</v>
      </c>
      <c r="B4" t="s">
        <v>1</v>
      </c>
      <c r="C4" t="s">
        <v>2</v>
      </c>
      <c r="E4" t="str">
        <f>"019909749550"</f>
        <v>019909749550</v>
      </c>
      <c r="F4" s="1">
        <v>42921</v>
      </c>
      <c r="G4">
        <v>201801</v>
      </c>
      <c r="H4" t="s">
        <v>17</v>
      </c>
      <c r="I4" t="s">
        <v>18</v>
      </c>
      <c r="J4" t="s">
        <v>5</v>
      </c>
      <c r="K4" t="s">
        <v>6</v>
      </c>
      <c r="L4" t="s">
        <v>3</v>
      </c>
      <c r="M4" t="s">
        <v>4</v>
      </c>
      <c r="N4" t="s">
        <v>5</v>
      </c>
      <c r="O4" t="s">
        <v>8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3.88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0.7</v>
      </c>
      <c r="BJ4">
        <v>1.4</v>
      </c>
      <c r="BK4">
        <v>1.5</v>
      </c>
      <c r="BL4">
        <v>43.94</v>
      </c>
      <c r="BM4">
        <v>6.15</v>
      </c>
      <c r="BN4">
        <v>50.09</v>
      </c>
      <c r="BO4">
        <v>50.09</v>
      </c>
      <c r="BR4" t="s">
        <v>19</v>
      </c>
      <c r="BS4" s="1">
        <v>42922</v>
      </c>
      <c r="BT4" s="2">
        <v>0.33958333333333335</v>
      </c>
      <c r="BU4" t="s">
        <v>20</v>
      </c>
      <c r="BV4" t="s">
        <v>12</v>
      </c>
      <c r="BY4">
        <v>7018.92</v>
      </c>
      <c r="BZ4" t="s">
        <v>13</v>
      </c>
      <c r="CA4" t="s">
        <v>21</v>
      </c>
      <c r="CC4" t="s">
        <v>4</v>
      </c>
      <c r="CD4">
        <v>2013</v>
      </c>
      <c r="CE4" t="s">
        <v>22</v>
      </c>
      <c r="CF4" s="1">
        <v>42945</v>
      </c>
      <c r="CI4">
        <v>1</v>
      </c>
      <c r="CJ4">
        <v>1</v>
      </c>
      <c r="CK4">
        <v>21</v>
      </c>
      <c r="CL4" t="s">
        <v>16</v>
      </c>
    </row>
    <row r="5" spans="1:91">
      <c r="A5" t="s">
        <v>23</v>
      </c>
      <c r="B5" t="s">
        <v>1</v>
      </c>
      <c r="C5" t="s">
        <v>2</v>
      </c>
      <c r="E5" t="str">
        <f>"029907409439"</f>
        <v>029907409439</v>
      </c>
      <c r="F5" s="1">
        <v>42919</v>
      </c>
      <c r="G5">
        <v>201801</v>
      </c>
      <c r="H5" t="s">
        <v>24</v>
      </c>
      <c r="I5" t="s">
        <v>25</v>
      </c>
      <c r="J5" t="s">
        <v>5</v>
      </c>
      <c r="K5" t="s">
        <v>6</v>
      </c>
      <c r="L5" t="s">
        <v>3</v>
      </c>
      <c r="M5" t="s">
        <v>4</v>
      </c>
      <c r="N5" t="s">
        <v>5</v>
      </c>
      <c r="O5" t="s">
        <v>8</v>
      </c>
      <c r="P5" t="str">
        <f>"PATIENCE                      "</f>
        <v xml:space="preserve">PATIENCE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4.68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0.5</v>
      </c>
      <c r="BJ5">
        <v>0.2</v>
      </c>
      <c r="BK5">
        <v>0.5</v>
      </c>
      <c r="BL5">
        <v>44.74</v>
      </c>
      <c r="BM5">
        <v>6.26</v>
      </c>
      <c r="BN5">
        <v>51</v>
      </c>
      <c r="BO5">
        <v>51</v>
      </c>
      <c r="BQ5" t="s">
        <v>26</v>
      </c>
      <c r="BR5" t="s">
        <v>27</v>
      </c>
      <c r="BS5" s="1">
        <v>42920</v>
      </c>
      <c r="BT5" s="2">
        <v>0.33680555555555558</v>
      </c>
      <c r="BU5" t="s">
        <v>20</v>
      </c>
      <c r="BV5" t="s">
        <v>12</v>
      </c>
      <c r="BY5">
        <v>1200</v>
      </c>
      <c r="BZ5" t="s">
        <v>13</v>
      </c>
      <c r="CA5" t="s">
        <v>21</v>
      </c>
      <c r="CC5" t="s">
        <v>4</v>
      </c>
      <c r="CD5">
        <v>2013</v>
      </c>
      <c r="CE5" t="s">
        <v>15</v>
      </c>
      <c r="CF5" s="1">
        <v>42945</v>
      </c>
      <c r="CI5">
        <v>1</v>
      </c>
      <c r="CJ5">
        <v>1</v>
      </c>
      <c r="CK5">
        <v>21</v>
      </c>
      <c r="CL5" t="s">
        <v>16</v>
      </c>
    </row>
    <row r="6" spans="1:91">
      <c r="A6" t="s">
        <v>23</v>
      </c>
      <c r="B6" t="s">
        <v>1</v>
      </c>
      <c r="C6" t="s">
        <v>2</v>
      </c>
      <c r="E6" t="str">
        <f>"029907650845"</f>
        <v>029907650845</v>
      </c>
      <c r="F6" s="1">
        <v>42920</v>
      </c>
      <c r="G6">
        <v>201801</v>
      </c>
      <c r="H6" t="s">
        <v>24</v>
      </c>
      <c r="I6" t="s">
        <v>25</v>
      </c>
      <c r="J6" t="s">
        <v>5</v>
      </c>
      <c r="K6" t="s">
        <v>6</v>
      </c>
      <c r="L6" t="s">
        <v>17</v>
      </c>
      <c r="M6" t="s">
        <v>18</v>
      </c>
      <c r="N6" t="s">
        <v>28</v>
      </c>
      <c r="O6" t="s">
        <v>8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4.68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0.5</v>
      </c>
      <c r="BJ6">
        <v>0.1</v>
      </c>
      <c r="BK6">
        <v>0.5</v>
      </c>
      <c r="BL6">
        <v>44.74</v>
      </c>
      <c r="BM6">
        <v>6.26</v>
      </c>
      <c r="BN6">
        <v>51</v>
      </c>
      <c r="BO6">
        <v>51</v>
      </c>
      <c r="BQ6" t="s">
        <v>29</v>
      </c>
      <c r="BR6" t="s">
        <v>30</v>
      </c>
      <c r="BS6" s="1">
        <v>42921</v>
      </c>
      <c r="BT6" s="2">
        <v>0.66527777777777775</v>
      </c>
      <c r="BU6" t="s">
        <v>31</v>
      </c>
      <c r="BV6" t="s">
        <v>16</v>
      </c>
      <c r="BW6" t="s">
        <v>32</v>
      </c>
      <c r="BX6" t="s">
        <v>33</v>
      </c>
      <c r="BY6">
        <v>720</v>
      </c>
      <c r="BZ6" t="s">
        <v>13</v>
      </c>
      <c r="CA6" t="s">
        <v>34</v>
      </c>
      <c r="CC6" t="s">
        <v>18</v>
      </c>
      <c r="CD6">
        <v>8000</v>
      </c>
      <c r="CE6" t="s">
        <v>15</v>
      </c>
      <c r="CF6" s="1">
        <v>42942</v>
      </c>
      <c r="CI6">
        <v>1</v>
      </c>
      <c r="CJ6">
        <v>1</v>
      </c>
      <c r="CK6">
        <v>21</v>
      </c>
      <c r="CL6" t="s">
        <v>16</v>
      </c>
    </row>
    <row r="7" spans="1:91">
      <c r="A7" t="s">
        <v>23</v>
      </c>
      <c r="B7" t="s">
        <v>1</v>
      </c>
      <c r="C7" t="s">
        <v>2</v>
      </c>
      <c r="E7" t="str">
        <f>"029907617723"</f>
        <v>029907617723</v>
      </c>
      <c r="F7" s="1">
        <v>42920</v>
      </c>
      <c r="G7">
        <v>201801</v>
      </c>
      <c r="H7" t="s">
        <v>24</v>
      </c>
      <c r="I7" t="s">
        <v>25</v>
      </c>
      <c r="J7" t="s">
        <v>5</v>
      </c>
      <c r="K7" t="s">
        <v>6</v>
      </c>
      <c r="L7" t="s">
        <v>17</v>
      </c>
      <c r="M7" t="s">
        <v>18</v>
      </c>
      <c r="N7" t="s">
        <v>35</v>
      </c>
      <c r="O7" t="s">
        <v>8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4.68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0.1</v>
      </c>
      <c r="BK7">
        <v>0.5</v>
      </c>
      <c r="BL7">
        <v>44.74</v>
      </c>
      <c r="BM7">
        <v>6.26</v>
      </c>
      <c r="BN7">
        <v>51</v>
      </c>
      <c r="BO7">
        <v>51</v>
      </c>
      <c r="BQ7" t="s">
        <v>36</v>
      </c>
      <c r="BR7" t="s">
        <v>30</v>
      </c>
      <c r="BS7" s="1">
        <v>42921</v>
      </c>
      <c r="BT7" s="2">
        <v>0.64583333333333337</v>
      </c>
      <c r="BU7" t="s">
        <v>37</v>
      </c>
      <c r="BV7" t="s">
        <v>16</v>
      </c>
      <c r="BW7" t="s">
        <v>38</v>
      </c>
      <c r="BX7" t="s">
        <v>39</v>
      </c>
      <c r="BY7">
        <v>720</v>
      </c>
      <c r="BZ7" t="s">
        <v>13</v>
      </c>
      <c r="CC7" t="s">
        <v>18</v>
      </c>
      <c r="CD7">
        <v>8000</v>
      </c>
      <c r="CE7" t="s">
        <v>15</v>
      </c>
      <c r="CF7" s="1">
        <v>42942</v>
      </c>
      <c r="CI7">
        <v>1</v>
      </c>
      <c r="CJ7">
        <v>1</v>
      </c>
      <c r="CK7">
        <v>21</v>
      </c>
      <c r="CL7" t="s">
        <v>16</v>
      </c>
    </row>
    <row r="8" spans="1:91">
      <c r="A8" t="s">
        <v>23</v>
      </c>
      <c r="B8" t="s">
        <v>1</v>
      </c>
      <c r="C8" t="s">
        <v>2</v>
      </c>
      <c r="E8" t="str">
        <f>"029907617726"</f>
        <v>029907617726</v>
      </c>
      <c r="F8" s="1">
        <v>42920</v>
      </c>
      <c r="G8">
        <v>201801</v>
      </c>
      <c r="H8" t="s">
        <v>24</v>
      </c>
      <c r="I8" t="s">
        <v>25</v>
      </c>
      <c r="J8" t="s">
        <v>5</v>
      </c>
      <c r="K8" t="s">
        <v>6</v>
      </c>
      <c r="L8" t="s">
        <v>3</v>
      </c>
      <c r="M8" t="s">
        <v>4</v>
      </c>
      <c r="N8" t="s">
        <v>5</v>
      </c>
      <c r="O8" t="s">
        <v>40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8.1999999999999993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5</v>
      </c>
      <c r="BJ8">
        <v>7.6</v>
      </c>
      <c r="BK8">
        <v>8</v>
      </c>
      <c r="BL8">
        <v>83.4</v>
      </c>
      <c r="BM8">
        <v>11.68</v>
      </c>
      <c r="BN8">
        <v>95.08</v>
      </c>
      <c r="BO8">
        <v>95.08</v>
      </c>
      <c r="BQ8" t="s">
        <v>20</v>
      </c>
      <c r="BR8" t="s">
        <v>41</v>
      </c>
      <c r="BS8" s="1">
        <v>42921</v>
      </c>
      <c r="BT8" s="2">
        <v>0.54027777777777775</v>
      </c>
      <c r="BU8" t="s">
        <v>20</v>
      </c>
      <c r="BV8" t="s">
        <v>12</v>
      </c>
      <c r="BY8">
        <v>38080</v>
      </c>
      <c r="CC8" t="s">
        <v>4</v>
      </c>
      <c r="CD8">
        <v>2013</v>
      </c>
      <c r="CE8" t="s">
        <v>15</v>
      </c>
      <c r="CF8" s="1">
        <v>42945</v>
      </c>
      <c r="CI8">
        <v>1</v>
      </c>
      <c r="CJ8">
        <v>1</v>
      </c>
      <c r="CK8" t="s">
        <v>42</v>
      </c>
      <c r="CL8" t="s">
        <v>16</v>
      </c>
    </row>
    <row r="9" spans="1:91">
      <c r="A9" t="s">
        <v>23</v>
      </c>
      <c r="B9" t="s">
        <v>1</v>
      </c>
      <c r="C9" t="s">
        <v>2</v>
      </c>
      <c r="E9" t="str">
        <f>"029907617727"</f>
        <v>029907617727</v>
      </c>
      <c r="F9" s="1">
        <v>42920</v>
      </c>
      <c r="G9">
        <v>201801</v>
      </c>
      <c r="H9" t="s">
        <v>24</v>
      </c>
      <c r="I9" t="s">
        <v>25</v>
      </c>
      <c r="J9" t="s">
        <v>5</v>
      </c>
      <c r="K9" t="s">
        <v>6</v>
      </c>
      <c r="L9" t="s">
        <v>43</v>
      </c>
      <c r="M9" t="s">
        <v>18</v>
      </c>
      <c r="N9" t="s">
        <v>5</v>
      </c>
      <c r="O9" t="s">
        <v>40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8.9499999999999993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5</v>
      </c>
      <c r="BJ9">
        <v>7.6</v>
      </c>
      <c r="BK9">
        <v>8</v>
      </c>
      <c r="BL9">
        <v>90.59</v>
      </c>
      <c r="BM9">
        <v>12.68</v>
      </c>
      <c r="BN9">
        <v>103.27</v>
      </c>
      <c r="BO9">
        <v>103.27</v>
      </c>
      <c r="BR9" t="s">
        <v>44</v>
      </c>
      <c r="BS9" s="1">
        <v>42922</v>
      </c>
      <c r="BT9" s="2">
        <v>0.58680555555555558</v>
      </c>
      <c r="BU9" t="s">
        <v>45</v>
      </c>
      <c r="BV9" t="s">
        <v>12</v>
      </c>
      <c r="BY9">
        <v>38080</v>
      </c>
      <c r="CA9" t="s">
        <v>46</v>
      </c>
      <c r="CC9" t="s">
        <v>18</v>
      </c>
      <c r="CD9">
        <v>8000</v>
      </c>
      <c r="CE9" t="s">
        <v>15</v>
      </c>
      <c r="CF9" s="1">
        <v>42944</v>
      </c>
      <c r="CI9">
        <v>2</v>
      </c>
      <c r="CJ9">
        <v>2</v>
      </c>
      <c r="CK9" t="s">
        <v>47</v>
      </c>
      <c r="CL9" t="s">
        <v>16</v>
      </c>
    </row>
    <row r="10" spans="1:91">
      <c r="A10" t="s">
        <v>0</v>
      </c>
      <c r="B10" t="s">
        <v>1</v>
      </c>
      <c r="C10" t="s">
        <v>2</v>
      </c>
      <c r="E10" t="str">
        <f>"009936060263"</f>
        <v>009936060263</v>
      </c>
      <c r="F10" s="1">
        <v>42922</v>
      </c>
      <c r="G10">
        <v>201801</v>
      </c>
      <c r="H10" t="s">
        <v>3</v>
      </c>
      <c r="I10" t="s">
        <v>4</v>
      </c>
      <c r="J10" t="s">
        <v>5</v>
      </c>
      <c r="K10" t="s">
        <v>6</v>
      </c>
      <c r="L10" t="s">
        <v>48</v>
      </c>
      <c r="M10" t="s">
        <v>49</v>
      </c>
      <c r="N10" t="s">
        <v>50</v>
      </c>
      <c r="O10" t="s">
        <v>8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3.03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0.2</v>
      </c>
      <c r="BK10">
        <v>1</v>
      </c>
      <c r="BL10">
        <v>34.33</v>
      </c>
      <c r="BM10">
        <v>4.8099999999999996</v>
      </c>
      <c r="BN10">
        <v>39.14</v>
      </c>
      <c r="BO10">
        <v>39.14</v>
      </c>
      <c r="BQ10" t="s">
        <v>51</v>
      </c>
      <c r="BR10" t="s">
        <v>10</v>
      </c>
      <c r="BS10" s="1">
        <v>42923</v>
      </c>
      <c r="BT10" s="2">
        <v>0.4375</v>
      </c>
      <c r="BU10" t="s">
        <v>52</v>
      </c>
      <c r="BV10" t="s">
        <v>12</v>
      </c>
      <c r="BY10">
        <v>1200</v>
      </c>
      <c r="BZ10" t="s">
        <v>13</v>
      </c>
      <c r="CA10" t="s">
        <v>53</v>
      </c>
      <c r="CC10" t="s">
        <v>49</v>
      </c>
      <c r="CD10">
        <v>2146</v>
      </c>
      <c r="CE10" t="s">
        <v>15</v>
      </c>
      <c r="CF10" s="1">
        <v>42945</v>
      </c>
      <c r="CI10">
        <v>1</v>
      </c>
      <c r="CJ10">
        <v>1</v>
      </c>
      <c r="CK10">
        <v>22</v>
      </c>
      <c r="CL10" t="s">
        <v>16</v>
      </c>
    </row>
    <row r="11" spans="1:91">
      <c r="A11" t="s">
        <v>23</v>
      </c>
      <c r="B11" t="s">
        <v>1</v>
      </c>
      <c r="C11" t="s">
        <v>2</v>
      </c>
      <c r="E11" t="str">
        <f>"029907617725"</f>
        <v>029907617725</v>
      </c>
      <c r="F11" s="1">
        <v>42920</v>
      </c>
      <c r="G11">
        <v>201801</v>
      </c>
      <c r="H11" t="s">
        <v>24</v>
      </c>
      <c r="I11" t="s">
        <v>25</v>
      </c>
      <c r="J11" t="s">
        <v>5</v>
      </c>
      <c r="K11" t="s">
        <v>6</v>
      </c>
      <c r="L11" t="s">
        <v>54</v>
      </c>
      <c r="M11" t="s">
        <v>55</v>
      </c>
      <c r="N11" t="s">
        <v>56</v>
      </c>
      <c r="O11" t="s">
        <v>40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6.15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7.6</v>
      </c>
      <c r="BK11">
        <v>8</v>
      </c>
      <c r="BL11">
        <v>63.8</v>
      </c>
      <c r="BM11">
        <v>8.93</v>
      </c>
      <c r="BN11">
        <v>72.73</v>
      </c>
      <c r="BO11">
        <v>72.73</v>
      </c>
      <c r="BR11" t="s">
        <v>44</v>
      </c>
      <c r="BS11" s="1">
        <v>42921</v>
      </c>
      <c r="BT11" s="2">
        <v>0.41666666666666669</v>
      </c>
      <c r="BU11" t="s">
        <v>57</v>
      </c>
      <c r="BV11" t="s">
        <v>12</v>
      </c>
      <c r="BY11">
        <v>38080</v>
      </c>
      <c r="CC11" t="s">
        <v>55</v>
      </c>
      <c r="CD11">
        <v>5200</v>
      </c>
      <c r="CE11" t="s">
        <v>15</v>
      </c>
      <c r="CF11" s="1">
        <v>42943</v>
      </c>
      <c r="CI11">
        <v>2</v>
      </c>
      <c r="CJ11">
        <v>1</v>
      </c>
      <c r="CK11" t="s">
        <v>58</v>
      </c>
      <c r="CL11" t="s">
        <v>16</v>
      </c>
    </row>
    <row r="12" spans="1:91">
      <c r="A12" t="s">
        <v>23</v>
      </c>
      <c r="B12" t="s">
        <v>1</v>
      </c>
      <c r="C12" t="s">
        <v>2</v>
      </c>
      <c r="E12" t="str">
        <f>"029907617728"</f>
        <v>029907617728</v>
      </c>
      <c r="F12" s="1">
        <v>42920</v>
      </c>
      <c r="G12">
        <v>201801</v>
      </c>
      <c r="H12" t="s">
        <v>24</v>
      </c>
      <c r="I12" t="s">
        <v>25</v>
      </c>
      <c r="J12" t="s">
        <v>5</v>
      </c>
      <c r="K12" t="s">
        <v>6</v>
      </c>
      <c r="L12" t="s">
        <v>59</v>
      </c>
      <c r="M12" t="s">
        <v>60</v>
      </c>
      <c r="N12" t="s">
        <v>61</v>
      </c>
      <c r="O12" t="s">
        <v>40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7.59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7.6</v>
      </c>
      <c r="BK12">
        <v>8</v>
      </c>
      <c r="BL12">
        <v>77.59</v>
      </c>
      <c r="BM12">
        <v>10.86</v>
      </c>
      <c r="BN12">
        <v>88.45</v>
      </c>
      <c r="BO12">
        <v>88.45</v>
      </c>
      <c r="BR12" t="s">
        <v>62</v>
      </c>
      <c r="BS12" s="1">
        <v>42922</v>
      </c>
      <c r="BT12" s="2">
        <v>0.32013888888888892</v>
      </c>
      <c r="BU12" t="s">
        <v>63</v>
      </c>
      <c r="BV12" t="s">
        <v>12</v>
      </c>
      <c r="BY12">
        <v>38080</v>
      </c>
      <c r="CA12" t="s">
        <v>64</v>
      </c>
      <c r="CC12" t="s">
        <v>60</v>
      </c>
      <c r="CD12">
        <v>6000</v>
      </c>
      <c r="CE12" t="s">
        <v>15</v>
      </c>
      <c r="CF12" s="1">
        <v>42945</v>
      </c>
      <c r="CI12">
        <v>2</v>
      </c>
      <c r="CJ12">
        <v>2</v>
      </c>
      <c r="CK12" t="s">
        <v>65</v>
      </c>
      <c r="CL12" t="s">
        <v>16</v>
      </c>
    </row>
    <row r="13" spans="1:91">
      <c r="A13" t="s">
        <v>0</v>
      </c>
      <c r="B13" t="s">
        <v>1</v>
      </c>
      <c r="C13" t="s">
        <v>2</v>
      </c>
      <c r="E13" t="str">
        <f>"019909749551"</f>
        <v>019909749551</v>
      </c>
      <c r="F13" s="1">
        <v>42923</v>
      </c>
      <c r="G13">
        <v>201801</v>
      </c>
      <c r="H13" t="s">
        <v>17</v>
      </c>
      <c r="I13" t="s">
        <v>18</v>
      </c>
      <c r="J13" t="s">
        <v>5</v>
      </c>
      <c r="K13" t="s">
        <v>6</v>
      </c>
      <c r="L13" t="s">
        <v>3</v>
      </c>
      <c r="M13" t="s">
        <v>4</v>
      </c>
      <c r="N13" t="s">
        <v>5</v>
      </c>
      <c r="O13" t="s">
        <v>8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3.88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0.6</v>
      </c>
      <c r="BJ13">
        <v>1.5</v>
      </c>
      <c r="BK13">
        <v>1.5</v>
      </c>
      <c r="BL13">
        <v>43.94</v>
      </c>
      <c r="BM13">
        <v>6.15</v>
      </c>
      <c r="BN13">
        <v>50.09</v>
      </c>
      <c r="BO13">
        <v>50.09</v>
      </c>
      <c r="BR13" t="s">
        <v>19</v>
      </c>
      <c r="BS13" s="1">
        <v>42926</v>
      </c>
      <c r="BT13" s="2">
        <v>0.34097222222222223</v>
      </c>
      <c r="BU13" t="s">
        <v>20</v>
      </c>
      <c r="BV13" t="s">
        <v>12</v>
      </c>
      <c r="BY13">
        <v>7665.06</v>
      </c>
      <c r="BZ13" t="s">
        <v>13</v>
      </c>
      <c r="CA13" t="s">
        <v>21</v>
      </c>
      <c r="CC13" t="s">
        <v>4</v>
      </c>
      <c r="CD13">
        <v>2013</v>
      </c>
      <c r="CE13" t="s">
        <v>66</v>
      </c>
      <c r="CF13" s="1">
        <v>42945</v>
      </c>
      <c r="CI13">
        <v>1</v>
      </c>
      <c r="CJ13">
        <v>1</v>
      </c>
      <c r="CK13">
        <v>21</v>
      </c>
      <c r="CL13" t="s">
        <v>16</v>
      </c>
    </row>
    <row r="14" spans="1:91">
      <c r="A14" t="s">
        <v>0</v>
      </c>
      <c r="B14" t="s">
        <v>1</v>
      </c>
      <c r="C14" t="s">
        <v>2</v>
      </c>
      <c r="E14" t="str">
        <f>"080001675751"</f>
        <v>080001675751</v>
      </c>
      <c r="F14" s="1">
        <v>42923</v>
      </c>
      <c r="G14">
        <v>201801</v>
      </c>
      <c r="H14" t="s">
        <v>67</v>
      </c>
      <c r="I14" t="s">
        <v>68</v>
      </c>
      <c r="J14" t="s">
        <v>69</v>
      </c>
      <c r="K14" t="s">
        <v>6</v>
      </c>
      <c r="L14" t="s">
        <v>70</v>
      </c>
      <c r="M14" t="s">
        <v>71</v>
      </c>
      <c r="N14" t="s">
        <v>72</v>
      </c>
      <c r="O14" t="s">
        <v>8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7.52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85.14</v>
      </c>
      <c r="BM14">
        <v>11.92</v>
      </c>
      <c r="BN14">
        <v>97.06</v>
      </c>
      <c r="BO14">
        <v>97.06</v>
      </c>
      <c r="BQ14" t="s">
        <v>73</v>
      </c>
      <c r="BR14" t="s">
        <v>74</v>
      </c>
      <c r="BS14" s="1">
        <v>42926</v>
      </c>
      <c r="BT14" s="2">
        <v>0.38611111111111113</v>
      </c>
      <c r="BU14" t="s">
        <v>75</v>
      </c>
      <c r="BV14" t="s">
        <v>12</v>
      </c>
      <c r="BY14">
        <v>1200</v>
      </c>
      <c r="BZ14" t="s">
        <v>13</v>
      </c>
      <c r="CC14" t="s">
        <v>71</v>
      </c>
      <c r="CD14">
        <v>63</v>
      </c>
      <c r="CE14" t="s">
        <v>15</v>
      </c>
      <c r="CF14" s="1">
        <v>42946</v>
      </c>
      <c r="CI14">
        <v>1</v>
      </c>
      <c r="CJ14">
        <v>1</v>
      </c>
      <c r="CK14">
        <v>23</v>
      </c>
      <c r="CL14" t="s">
        <v>16</v>
      </c>
    </row>
    <row r="15" spans="1:91">
      <c r="A15" t="s">
        <v>23</v>
      </c>
      <c r="B15" t="s">
        <v>1</v>
      </c>
      <c r="C15" t="s">
        <v>2</v>
      </c>
      <c r="E15" t="str">
        <f>"029907660106"</f>
        <v>029907660106</v>
      </c>
      <c r="F15" s="1">
        <v>42923</v>
      </c>
      <c r="G15">
        <v>201801</v>
      </c>
      <c r="H15" t="s">
        <v>24</v>
      </c>
      <c r="I15" t="s">
        <v>25</v>
      </c>
      <c r="J15" t="s">
        <v>5</v>
      </c>
      <c r="K15" t="s">
        <v>6</v>
      </c>
      <c r="L15" t="s">
        <v>3</v>
      </c>
      <c r="M15" t="s">
        <v>4</v>
      </c>
      <c r="N15" t="s">
        <v>5</v>
      </c>
      <c r="O15" t="s">
        <v>40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6.8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5.4</v>
      </c>
      <c r="BK15">
        <v>6</v>
      </c>
      <c r="BL15">
        <v>82</v>
      </c>
      <c r="BM15">
        <v>11.48</v>
      </c>
      <c r="BN15">
        <v>93.48</v>
      </c>
      <c r="BO15">
        <v>93.48</v>
      </c>
      <c r="BQ15" t="s">
        <v>20</v>
      </c>
      <c r="BR15" t="s">
        <v>27</v>
      </c>
      <c r="BS15" s="1">
        <v>42926</v>
      </c>
      <c r="BT15" s="2">
        <v>0.64513888888888882</v>
      </c>
      <c r="BU15" t="s">
        <v>20</v>
      </c>
      <c r="BV15" t="s">
        <v>12</v>
      </c>
      <c r="BY15">
        <v>26936</v>
      </c>
      <c r="CC15" t="s">
        <v>4</v>
      </c>
      <c r="CD15">
        <v>2013</v>
      </c>
      <c r="CE15" t="s">
        <v>15</v>
      </c>
      <c r="CF15" s="1">
        <v>42945</v>
      </c>
      <c r="CI15">
        <v>1</v>
      </c>
      <c r="CJ15">
        <v>1</v>
      </c>
      <c r="CK15" t="s">
        <v>42</v>
      </c>
      <c r="CL15" t="s">
        <v>16</v>
      </c>
    </row>
    <row r="16" spans="1:91">
      <c r="A16" t="s">
        <v>23</v>
      </c>
      <c r="B16" t="s">
        <v>1</v>
      </c>
      <c r="C16" t="s">
        <v>2</v>
      </c>
      <c r="E16" t="str">
        <f>"029907660105"</f>
        <v>029907660105</v>
      </c>
      <c r="F16" s="1">
        <v>42926</v>
      </c>
      <c r="G16">
        <v>201801</v>
      </c>
      <c r="H16" t="s">
        <v>24</v>
      </c>
      <c r="I16" t="s">
        <v>25</v>
      </c>
      <c r="J16" t="s">
        <v>5</v>
      </c>
      <c r="K16" t="s">
        <v>6</v>
      </c>
      <c r="L16" t="s">
        <v>3</v>
      </c>
      <c r="M16" t="s">
        <v>4</v>
      </c>
      <c r="N16" t="s">
        <v>5</v>
      </c>
      <c r="O16" t="s">
        <v>8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18.45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6</v>
      </c>
      <c r="BJ16">
        <v>9.1</v>
      </c>
      <c r="BK16">
        <v>9.5</v>
      </c>
      <c r="BL16">
        <v>208.81</v>
      </c>
      <c r="BM16">
        <v>29.23</v>
      </c>
      <c r="BN16">
        <v>238.04</v>
      </c>
      <c r="BO16">
        <v>238.04</v>
      </c>
      <c r="BQ16" t="s">
        <v>20</v>
      </c>
      <c r="BR16" t="s">
        <v>27</v>
      </c>
      <c r="BS16" s="1">
        <v>42927</v>
      </c>
      <c r="BT16" s="2">
        <v>0.3347222222222222</v>
      </c>
      <c r="BU16" t="s">
        <v>76</v>
      </c>
      <c r="BV16" t="s">
        <v>12</v>
      </c>
      <c r="BY16">
        <v>45600</v>
      </c>
      <c r="BZ16" t="s">
        <v>13</v>
      </c>
      <c r="CC16" t="s">
        <v>4</v>
      </c>
      <c r="CD16">
        <v>2013</v>
      </c>
      <c r="CE16" t="s">
        <v>15</v>
      </c>
      <c r="CF16" s="1">
        <v>42945</v>
      </c>
      <c r="CI16">
        <v>1</v>
      </c>
      <c r="CJ16">
        <v>1</v>
      </c>
      <c r="CK16">
        <v>21</v>
      </c>
      <c r="CL16" t="s">
        <v>16</v>
      </c>
    </row>
    <row r="17" spans="1:90">
      <c r="A17" t="s">
        <v>23</v>
      </c>
      <c r="B17" t="s">
        <v>1</v>
      </c>
      <c r="C17" t="s">
        <v>2</v>
      </c>
      <c r="E17" t="str">
        <f>"029907886744"</f>
        <v>029907886744</v>
      </c>
      <c r="F17" s="1">
        <v>42927</v>
      </c>
      <c r="G17">
        <v>201801</v>
      </c>
      <c r="H17" t="s">
        <v>24</v>
      </c>
      <c r="I17" t="s">
        <v>25</v>
      </c>
      <c r="J17" t="s">
        <v>5</v>
      </c>
      <c r="K17" t="s">
        <v>6</v>
      </c>
      <c r="L17" t="s">
        <v>3</v>
      </c>
      <c r="M17" t="s">
        <v>4</v>
      </c>
      <c r="N17" t="s">
        <v>5</v>
      </c>
      <c r="O17" t="s">
        <v>8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3.88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0.5</v>
      </c>
      <c r="BJ17">
        <v>0.5</v>
      </c>
      <c r="BK17">
        <v>0.5</v>
      </c>
      <c r="BL17">
        <v>43.94</v>
      </c>
      <c r="BM17">
        <v>6.15</v>
      </c>
      <c r="BN17">
        <v>50.09</v>
      </c>
      <c r="BO17">
        <v>50.09</v>
      </c>
      <c r="BQ17" t="s">
        <v>77</v>
      </c>
      <c r="BR17" t="s">
        <v>27</v>
      </c>
      <c r="BS17" s="1">
        <v>42928</v>
      </c>
      <c r="BT17" s="2">
        <v>0.33333333333333331</v>
      </c>
      <c r="BU17" t="s">
        <v>20</v>
      </c>
      <c r="BV17" t="s">
        <v>12</v>
      </c>
      <c r="BY17">
        <v>2400</v>
      </c>
      <c r="BZ17" t="s">
        <v>13</v>
      </c>
      <c r="CA17" t="s">
        <v>21</v>
      </c>
      <c r="CC17" t="s">
        <v>4</v>
      </c>
      <c r="CD17">
        <v>2000</v>
      </c>
      <c r="CE17" t="s">
        <v>15</v>
      </c>
      <c r="CF17" s="1">
        <v>42945</v>
      </c>
      <c r="CI17">
        <v>1</v>
      </c>
      <c r="CJ17">
        <v>1</v>
      </c>
      <c r="CK17">
        <v>21</v>
      </c>
      <c r="CL17" t="s">
        <v>16</v>
      </c>
    </row>
    <row r="18" spans="1:90">
      <c r="A18" t="s">
        <v>23</v>
      </c>
      <c r="B18" t="s">
        <v>1</v>
      </c>
      <c r="C18" t="s">
        <v>2</v>
      </c>
      <c r="E18" t="str">
        <f>"029907886681"</f>
        <v>029907886681</v>
      </c>
      <c r="F18" s="1">
        <v>42929</v>
      </c>
      <c r="G18">
        <v>201801</v>
      </c>
      <c r="H18" t="s">
        <v>24</v>
      </c>
      <c r="I18" t="s">
        <v>25</v>
      </c>
      <c r="J18" t="s">
        <v>5</v>
      </c>
      <c r="K18" t="s">
        <v>6</v>
      </c>
      <c r="L18" t="s">
        <v>3</v>
      </c>
      <c r="M18" t="s">
        <v>4</v>
      </c>
      <c r="N18" t="s">
        <v>5</v>
      </c>
      <c r="O18" t="s">
        <v>40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6.8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3</v>
      </c>
      <c r="BJ18">
        <v>9.3000000000000007</v>
      </c>
      <c r="BK18">
        <v>10</v>
      </c>
      <c r="BL18">
        <v>82</v>
      </c>
      <c r="BM18">
        <v>11.48</v>
      </c>
      <c r="BN18">
        <v>93.48</v>
      </c>
      <c r="BO18">
        <v>93.48</v>
      </c>
      <c r="BQ18" t="s">
        <v>78</v>
      </c>
      <c r="BR18" t="s">
        <v>27</v>
      </c>
      <c r="BS18" s="1">
        <v>42930</v>
      </c>
      <c r="BT18" s="2">
        <v>5.486111111111111E-2</v>
      </c>
      <c r="BU18" t="s">
        <v>79</v>
      </c>
      <c r="BV18" t="s">
        <v>12</v>
      </c>
      <c r="BY18">
        <v>46620</v>
      </c>
      <c r="CC18" t="s">
        <v>4</v>
      </c>
      <c r="CD18">
        <v>2000</v>
      </c>
      <c r="CE18" t="s">
        <v>15</v>
      </c>
      <c r="CF18" s="1">
        <v>42945</v>
      </c>
      <c r="CI18">
        <v>1</v>
      </c>
      <c r="CJ18">
        <v>1</v>
      </c>
      <c r="CK18" t="s">
        <v>42</v>
      </c>
      <c r="CL18" t="s">
        <v>16</v>
      </c>
    </row>
    <row r="19" spans="1:90">
      <c r="A19" t="s">
        <v>0</v>
      </c>
      <c r="B19" t="s">
        <v>1</v>
      </c>
      <c r="C19" t="s">
        <v>2</v>
      </c>
      <c r="E19" t="str">
        <f>"009935897676"</f>
        <v>009935897676</v>
      </c>
      <c r="F19" s="1">
        <v>42930</v>
      </c>
      <c r="G19">
        <v>201801</v>
      </c>
      <c r="H19" t="s">
        <v>3</v>
      </c>
      <c r="I19" t="s">
        <v>4</v>
      </c>
      <c r="J19" t="s">
        <v>5</v>
      </c>
      <c r="K19" t="s">
        <v>6</v>
      </c>
      <c r="L19" t="s">
        <v>17</v>
      </c>
      <c r="M19" t="s">
        <v>18</v>
      </c>
      <c r="N19" t="s">
        <v>5</v>
      </c>
      <c r="O19" t="s">
        <v>8</v>
      </c>
      <c r="P19" t="str">
        <f>"NO REF                        "</f>
        <v xml:space="preserve">NO REF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3.88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0.7</v>
      </c>
      <c r="BJ19">
        <v>1.8</v>
      </c>
      <c r="BK19">
        <v>2</v>
      </c>
      <c r="BL19">
        <v>43.94</v>
      </c>
      <c r="BM19">
        <v>6.15</v>
      </c>
      <c r="BN19">
        <v>50.09</v>
      </c>
      <c r="BO19">
        <v>50.09</v>
      </c>
      <c r="BQ19" t="s">
        <v>19</v>
      </c>
      <c r="BR19" t="s">
        <v>10</v>
      </c>
      <c r="BS19" s="1">
        <v>42933</v>
      </c>
      <c r="BT19" s="2">
        <v>0.32569444444444445</v>
      </c>
      <c r="BU19" t="s">
        <v>80</v>
      </c>
      <c r="BV19" t="s">
        <v>12</v>
      </c>
      <c r="BY19">
        <v>8974.35</v>
      </c>
      <c r="BZ19" t="s">
        <v>13</v>
      </c>
      <c r="CA19" t="s">
        <v>81</v>
      </c>
      <c r="CC19" t="s">
        <v>18</v>
      </c>
      <c r="CD19">
        <v>7441</v>
      </c>
      <c r="CE19" t="s">
        <v>15</v>
      </c>
      <c r="CF19" s="1">
        <v>42944</v>
      </c>
      <c r="CI19">
        <v>1</v>
      </c>
      <c r="CJ19">
        <v>1</v>
      </c>
      <c r="CK19">
        <v>21</v>
      </c>
      <c r="CL19" t="s">
        <v>16</v>
      </c>
    </row>
    <row r="20" spans="1:90">
      <c r="A20" t="s">
        <v>0</v>
      </c>
      <c r="B20" t="s">
        <v>1</v>
      </c>
      <c r="C20" t="s">
        <v>2</v>
      </c>
      <c r="E20" t="str">
        <f>"019909749552"</f>
        <v>019909749552</v>
      </c>
      <c r="F20" s="1">
        <v>42930</v>
      </c>
      <c r="G20">
        <v>201801</v>
      </c>
      <c r="H20" t="s">
        <v>17</v>
      </c>
      <c r="I20" t="s">
        <v>18</v>
      </c>
      <c r="J20" t="s">
        <v>5</v>
      </c>
      <c r="K20" t="s">
        <v>6</v>
      </c>
      <c r="L20" t="s">
        <v>3</v>
      </c>
      <c r="M20" t="s">
        <v>4</v>
      </c>
      <c r="N20" t="s">
        <v>5</v>
      </c>
      <c r="O20" t="s">
        <v>8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7.77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1.5</v>
      </c>
      <c r="BJ20">
        <v>3.6</v>
      </c>
      <c r="BK20">
        <v>4</v>
      </c>
      <c r="BL20">
        <v>87.91</v>
      </c>
      <c r="BM20">
        <v>12.31</v>
      </c>
      <c r="BN20">
        <v>100.22</v>
      </c>
      <c r="BO20">
        <v>100.22</v>
      </c>
      <c r="BQ20" t="s">
        <v>82</v>
      </c>
      <c r="BR20" t="s">
        <v>19</v>
      </c>
      <c r="BS20" s="1">
        <v>42933</v>
      </c>
      <c r="BT20" s="2">
        <v>0.35138888888888892</v>
      </c>
      <c r="BU20" t="s">
        <v>83</v>
      </c>
      <c r="BV20" t="s">
        <v>12</v>
      </c>
      <c r="BY20">
        <v>18000</v>
      </c>
      <c r="BZ20" t="s">
        <v>13</v>
      </c>
      <c r="CA20" t="s">
        <v>21</v>
      </c>
      <c r="CC20" t="s">
        <v>4</v>
      </c>
      <c r="CD20">
        <v>2013</v>
      </c>
      <c r="CE20" t="s">
        <v>15</v>
      </c>
      <c r="CF20" s="1">
        <v>42946</v>
      </c>
      <c r="CI20">
        <v>1</v>
      </c>
      <c r="CJ20">
        <v>1</v>
      </c>
      <c r="CK20">
        <v>21</v>
      </c>
      <c r="CL20" t="s">
        <v>16</v>
      </c>
    </row>
    <row r="21" spans="1:90">
      <c r="A21" t="s">
        <v>0</v>
      </c>
      <c r="B21" t="s">
        <v>1</v>
      </c>
      <c r="C21" t="s">
        <v>2</v>
      </c>
      <c r="E21" t="str">
        <f>"009936060217"</f>
        <v>009936060217</v>
      </c>
      <c r="F21" s="1">
        <v>42933</v>
      </c>
      <c r="G21">
        <v>201801</v>
      </c>
      <c r="H21" t="s">
        <v>3</v>
      </c>
      <c r="I21" t="s">
        <v>4</v>
      </c>
      <c r="J21" t="s">
        <v>5</v>
      </c>
      <c r="K21" t="s">
        <v>6</v>
      </c>
      <c r="L21" t="s">
        <v>84</v>
      </c>
      <c r="M21" t="s">
        <v>85</v>
      </c>
      <c r="N21" t="s">
        <v>86</v>
      </c>
      <c r="O21" t="s">
        <v>8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3.88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0.2</v>
      </c>
      <c r="BK21">
        <v>0.5</v>
      </c>
      <c r="BL21">
        <v>43.94</v>
      </c>
      <c r="BM21">
        <v>6.15</v>
      </c>
      <c r="BN21">
        <v>50.09</v>
      </c>
      <c r="BO21">
        <v>50.09</v>
      </c>
      <c r="BQ21" t="s">
        <v>87</v>
      </c>
      <c r="BR21" t="s">
        <v>10</v>
      </c>
      <c r="BS21" s="1">
        <v>42934</v>
      </c>
      <c r="BT21" s="2">
        <v>0.42430555555555555</v>
      </c>
      <c r="BU21" t="s">
        <v>88</v>
      </c>
      <c r="BV21" t="s">
        <v>12</v>
      </c>
      <c r="BY21">
        <v>1200</v>
      </c>
      <c r="BZ21" t="s">
        <v>13</v>
      </c>
      <c r="CA21" t="s">
        <v>89</v>
      </c>
      <c r="CC21" t="s">
        <v>85</v>
      </c>
      <c r="CD21">
        <v>9301</v>
      </c>
      <c r="CE21" t="s">
        <v>15</v>
      </c>
      <c r="CF21" s="1">
        <v>42947</v>
      </c>
      <c r="CI21">
        <v>1</v>
      </c>
      <c r="CJ21">
        <v>1</v>
      </c>
      <c r="CK21">
        <v>21</v>
      </c>
      <c r="CL21" t="s">
        <v>16</v>
      </c>
    </row>
    <row r="22" spans="1:90">
      <c r="A22" t="s">
        <v>0</v>
      </c>
      <c r="B22" t="s">
        <v>1</v>
      </c>
      <c r="C22" t="s">
        <v>2</v>
      </c>
      <c r="E22" t="str">
        <f>"019909749554"</f>
        <v>019909749554</v>
      </c>
      <c r="F22" s="1">
        <v>42933</v>
      </c>
      <c r="G22">
        <v>201801</v>
      </c>
      <c r="H22" t="s">
        <v>17</v>
      </c>
      <c r="I22" t="s">
        <v>18</v>
      </c>
      <c r="J22" t="s">
        <v>5</v>
      </c>
      <c r="K22" t="s">
        <v>6</v>
      </c>
      <c r="L22" t="s">
        <v>24</v>
      </c>
      <c r="M22" t="s">
        <v>25</v>
      </c>
      <c r="N22" t="s">
        <v>5</v>
      </c>
      <c r="O22" t="s">
        <v>40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7.43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1.4</v>
      </c>
      <c r="BK22">
        <v>2</v>
      </c>
      <c r="BL22">
        <v>89.07</v>
      </c>
      <c r="BM22">
        <v>12.47</v>
      </c>
      <c r="BN22">
        <v>101.54</v>
      </c>
      <c r="BO22">
        <v>101.54</v>
      </c>
      <c r="BQ22" t="s">
        <v>83</v>
      </c>
      <c r="BR22" t="s">
        <v>19</v>
      </c>
      <c r="BS22" s="1">
        <v>42935</v>
      </c>
      <c r="BT22" s="2">
        <v>0.69791666666666663</v>
      </c>
      <c r="BU22" t="s">
        <v>90</v>
      </c>
      <c r="BV22" t="s">
        <v>12</v>
      </c>
      <c r="BY22">
        <v>7241.85</v>
      </c>
      <c r="CA22" t="s">
        <v>91</v>
      </c>
      <c r="CC22" t="s">
        <v>25</v>
      </c>
      <c r="CD22">
        <v>3629</v>
      </c>
      <c r="CE22" t="s">
        <v>22</v>
      </c>
      <c r="CF22" s="1">
        <v>42946</v>
      </c>
      <c r="CI22">
        <v>2</v>
      </c>
      <c r="CJ22">
        <v>2</v>
      </c>
      <c r="CK22" t="s">
        <v>47</v>
      </c>
      <c r="CL22" t="s">
        <v>16</v>
      </c>
    </row>
    <row r="23" spans="1:90">
      <c r="A23" t="s">
        <v>23</v>
      </c>
      <c r="B23" t="s">
        <v>1</v>
      </c>
      <c r="C23" t="s">
        <v>2</v>
      </c>
      <c r="E23" t="str">
        <f>"029907886541"</f>
        <v>029907886541</v>
      </c>
      <c r="F23" s="1">
        <v>42933</v>
      </c>
      <c r="G23">
        <v>201801</v>
      </c>
      <c r="H23" t="s">
        <v>24</v>
      </c>
      <c r="I23" t="s">
        <v>25</v>
      </c>
      <c r="J23" t="s">
        <v>5</v>
      </c>
      <c r="K23" t="s">
        <v>6</v>
      </c>
      <c r="L23" t="s">
        <v>17</v>
      </c>
      <c r="M23" t="s">
        <v>18</v>
      </c>
      <c r="N23" t="s">
        <v>5</v>
      </c>
      <c r="O23" t="s">
        <v>8</v>
      </c>
      <c r="P23" t="str">
        <f t="shared" ref="P23:P29" si="0"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3.88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0.5</v>
      </c>
      <c r="BJ23">
        <v>0.2</v>
      </c>
      <c r="BK23">
        <v>0.5</v>
      </c>
      <c r="BL23">
        <v>43.94</v>
      </c>
      <c r="BM23">
        <v>6.15</v>
      </c>
      <c r="BN23">
        <v>50.09</v>
      </c>
      <c r="BO23">
        <v>50.09</v>
      </c>
      <c r="BQ23" t="s">
        <v>19</v>
      </c>
      <c r="BR23" t="s">
        <v>27</v>
      </c>
      <c r="BS23" s="1">
        <v>42934</v>
      </c>
      <c r="BT23" s="2">
        <v>0.34166666666666662</v>
      </c>
      <c r="BU23" t="s">
        <v>80</v>
      </c>
      <c r="BV23" t="s">
        <v>12</v>
      </c>
      <c r="BY23">
        <v>1200</v>
      </c>
      <c r="BZ23" t="s">
        <v>13</v>
      </c>
      <c r="CA23" t="s">
        <v>81</v>
      </c>
      <c r="CC23" t="s">
        <v>18</v>
      </c>
      <c r="CD23">
        <v>7441</v>
      </c>
      <c r="CE23" t="s">
        <v>15</v>
      </c>
      <c r="CF23" s="1">
        <v>42944</v>
      </c>
      <c r="CI23">
        <v>1</v>
      </c>
      <c r="CJ23">
        <v>1</v>
      </c>
      <c r="CK23">
        <v>21</v>
      </c>
      <c r="CL23" t="s">
        <v>16</v>
      </c>
    </row>
    <row r="24" spans="1:90">
      <c r="A24" t="s">
        <v>0</v>
      </c>
      <c r="B24" t="s">
        <v>1</v>
      </c>
      <c r="C24" t="s">
        <v>2</v>
      </c>
      <c r="E24" t="str">
        <f>"009935953593"</f>
        <v>009935953593</v>
      </c>
      <c r="F24" s="1">
        <v>42934</v>
      </c>
      <c r="G24">
        <v>201801</v>
      </c>
      <c r="H24" t="s">
        <v>92</v>
      </c>
      <c r="I24" t="s">
        <v>93</v>
      </c>
      <c r="J24" t="s">
        <v>94</v>
      </c>
      <c r="K24" t="s">
        <v>6</v>
      </c>
      <c r="L24" t="s">
        <v>3</v>
      </c>
      <c r="M24" t="s">
        <v>4</v>
      </c>
      <c r="N24" t="s">
        <v>5</v>
      </c>
      <c r="O24" t="s">
        <v>95</v>
      </c>
      <c r="P24" t="str">
        <f t="shared" si="0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375.57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39.42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</v>
      </c>
      <c r="BJ24">
        <v>2.4</v>
      </c>
      <c r="BK24">
        <v>3</v>
      </c>
      <c r="BL24">
        <v>446.29</v>
      </c>
      <c r="BM24">
        <v>62.48</v>
      </c>
      <c r="BN24">
        <v>508.77</v>
      </c>
      <c r="BO24">
        <v>508.77</v>
      </c>
      <c r="BP24" t="s">
        <v>96</v>
      </c>
      <c r="BR24" t="s">
        <v>97</v>
      </c>
      <c r="BS24" s="1">
        <v>42935</v>
      </c>
      <c r="BT24" s="2">
        <v>0.53402777777777777</v>
      </c>
      <c r="BU24" t="s">
        <v>20</v>
      </c>
      <c r="BV24" t="s">
        <v>16</v>
      </c>
      <c r="BW24" t="s">
        <v>38</v>
      </c>
      <c r="BX24" t="s">
        <v>98</v>
      </c>
      <c r="BY24">
        <v>12000</v>
      </c>
      <c r="BZ24" t="s">
        <v>99</v>
      </c>
      <c r="CC24" t="s">
        <v>4</v>
      </c>
      <c r="CD24">
        <v>2013</v>
      </c>
      <c r="CE24" t="s">
        <v>15</v>
      </c>
      <c r="CF24" s="1">
        <v>42947</v>
      </c>
      <c r="CI24">
        <v>0</v>
      </c>
      <c r="CJ24">
        <v>1</v>
      </c>
      <c r="CK24">
        <v>22</v>
      </c>
      <c r="CL24" t="s">
        <v>16</v>
      </c>
    </row>
    <row r="25" spans="1:90">
      <c r="A25" t="s">
        <v>23</v>
      </c>
      <c r="B25" t="s">
        <v>1</v>
      </c>
      <c r="C25" t="s">
        <v>2</v>
      </c>
      <c r="E25" t="str">
        <f>"029907409325"</f>
        <v>029907409325</v>
      </c>
      <c r="F25" s="1">
        <v>42934</v>
      </c>
      <c r="G25">
        <v>201801</v>
      </c>
      <c r="H25" t="s">
        <v>24</v>
      </c>
      <c r="I25" t="s">
        <v>25</v>
      </c>
      <c r="J25" t="s">
        <v>5</v>
      </c>
      <c r="K25" t="s">
        <v>6</v>
      </c>
      <c r="L25" t="s">
        <v>43</v>
      </c>
      <c r="M25" t="s">
        <v>18</v>
      </c>
      <c r="N25" t="s">
        <v>5</v>
      </c>
      <c r="O25" t="s">
        <v>40</v>
      </c>
      <c r="P25" t="str">
        <f t="shared" si="0"/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7.74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4</v>
      </c>
      <c r="BJ25">
        <v>15.2</v>
      </c>
      <c r="BK25">
        <v>16</v>
      </c>
      <c r="BL25">
        <v>92.66</v>
      </c>
      <c r="BM25">
        <v>12.97</v>
      </c>
      <c r="BN25">
        <v>105.63</v>
      </c>
      <c r="BO25">
        <v>105.63</v>
      </c>
      <c r="BQ25" t="s">
        <v>19</v>
      </c>
      <c r="BR25" t="s">
        <v>44</v>
      </c>
      <c r="BS25" s="1">
        <v>42936</v>
      </c>
      <c r="BT25" s="2">
        <v>0.59861111111111109</v>
      </c>
      <c r="BU25" t="s">
        <v>100</v>
      </c>
      <c r="BV25" t="s">
        <v>12</v>
      </c>
      <c r="BY25">
        <v>38080</v>
      </c>
      <c r="CA25" t="s">
        <v>46</v>
      </c>
      <c r="CC25" t="s">
        <v>18</v>
      </c>
      <c r="CD25">
        <v>7441</v>
      </c>
      <c r="CE25" t="s">
        <v>15</v>
      </c>
      <c r="CF25" s="1">
        <v>42943</v>
      </c>
      <c r="CI25">
        <v>2</v>
      </c>
      <c r="CJ25">
        <v>2</v>
      </c>
      <c r="CK25" t="s">
        <v>47</v>
      </c>
      <c r="CL25" t="s">
        <v>16</v>
      </c>
    </row>
    <row r="26" spans="1:90">
      <c r="A26" t="s">
        <v>23</v>
      </c>
      <c r="B26" t="s">
        <v>1</v>
      </c>
      <c r="C26" t="s">
        <v>2</v>
      </c>
      <c r="E26" t="str">
        <f>"029907892754"</f>
        <v>029907892754</v>
      </c>
      <c r="F26" s="1">
        <v>42934</v>
      </c>
      <c r="G26">
        <v>201801</v>
      </c>
      <c r="H26" t="s">
        <v>24</v>
      </c>
      <c r="I26" t="s">
        <v>25</v>
      </c>
      <c r="J26" t="s">
        <v>5</v>
      </c>
      <c r="K26" t="s">
        <v>6</v>
      </c>
      <c r="L26" t="s">
        <v>3</v>
      </c>
      <c r="M26" t="s">
        <v>4</v>
      </c>
      <c r="N26" t="s">
        <v>5</v>
      </c>
      <c r="O26" t="s">
        <v>40</v>
      </c>
      <c r="P26" t="str">
        <f t="shared" si="0"/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6.8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1.5</v>
      </c>
      <c r="BJ26">
        <v>7.6</v>
      </c>
      <c r="BK26">
        <v>8</v>
      </c>
      <c r="BL26">
        <v>82</v>
      </c>
      <c r="BM26">
        <v>11.48</v>
      </c>
      <c r="BN26">
        <v>93.48</v>
      </c>
      <c r="BO26">
        <v>93.48</v>
      </c>
      <c r="BQ26" t="s">
        <v>101</v>
      </c>
      <c r="BR26" t="s">
        <v>44</v>
      </c>
      <c r="BS26" s="1">
        <v>42935</v>
      </c>
      <c r="BT26" s="2">
        <v>0.4826388888888889</v>
      </c>
      <c r="BU26" t="s">
        <v>20</v>
      </c>
      <c r="BV26" t="s">
        <v>12</v>
      </c>
      <c r="BY26">
        <v>38080</v>
      </c>
      <c r="CA26" t="s">
        <v>102</v>
      </c>
      <c r="CC26" t="s">
        <v>4</v>
      </c>
      <c r="CD26">
        <v>2000</v>
      </c>
      <c r="CE26" t="s">
        <v>15</v>
      </c>
      <c r="CF26" s="1">
        <v>42946</v>
      </c>
      <c r="CI26">
        <v>1</v>
      </c>
      <c r="CJ26">
        <v>1</v>
      </c>
      <c r="CK26" t="s">
        <v>42</v>
      </c>
      <c r="CL26" t="s">
        <v>16</v>
      </c>
    </row>
    <row r="27" spans="1:90">
      <c r="A27" t="s">
        <v>23</v>
      </c>
      <c r="B27" t="s">
        <v>1</v>
      </c>
      <c r="C27" t="s">
        <v>2</v>
      </c>
      <c r="E27" t="str">
        <f>"029907886601"</f>
        <v>029907886601</v>
      </c>
      <c r="F27" s="1">
        <v>42934</v>
      </c>
      <c r="G27">
        <v>201801</v>
      </c>
      <c r="H27" t="s">
        <v>24</v>
      </c>
      <c r="I27" t="s">
        <v>25</v>
      </c>
      <c r="J27" t="s">
        <v>5</v>
      </c>
      <c r="K27" t="s">
        <v>6</v>
      </c>
      <c r="L27" t="s">
        <v>17</v>
      </c>
      <c r="M27" t="s">
        <v>18</v>
      </c>
      <c r="N27" t="s">
        <v>28</v>
      </c>
      <c r="O27" t="s">
        <v>8</v>
      </c>
      <c r="P27" t="str">
        <f t="shared" si="0"/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3.88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0.5</v>
      </c>
      <c r="BJ27">
        <v>0.2</v>
      </c>
      <c r="BK27">
        <v>0.5</v>
      </c>
      <c r="BL27">
        <v>43.94</v>
      </c>
      <c r="BM27">
        <v>6.15</v>
      </c>
      <c r="BN27">
        <v>50.09</v>
      </c>
      <c r="BO27">
        <v>50.09</v>
      </c>
      <c r="BQ27" t="s">
        <v>29</v>
      </c>
      <c r="BR27" t="s">
        <v>30</v>
      </c>
      <c r="BS27" s="1">
        <v>42935</v>
      </c>
      <c r="BT27" s="2">
        <v>0.44722222222222219</v>
      </c>
      <c r="BU27" t="s">
        <v>103</v>
      </c>
      <c r="BV27" t="s">
        <v>12</v>
      </c>
      <c r="BY27">
        <v>864</v>
      </c>
      <c r="BZ27" t="s">
        <v>13</v>
      </c>
      <c r="CA27" t="s">
        <v>104</v>
      </c>
      <c r="CC27" t="s">
        <v>18</v>
      </c>
      <c r="CD27">
        <v>8000</v>
      </c>
      <c r="CE27" t="s">
        <v>15</v>
      </c>
      <c r="CF27" s="1">
        <v>42944</v>
      </c>
      <c r="CI27">
        <v>1</v>
      </c>
      <c r="CJ27">
        <v>1</v>
      </c>
      <c r="CK27">
        <v>21</v>
      </c>
      <c r="CL27" t="s">
        <v>16</v>
      </c>
    </row>
    <row r="28" spans="1:90">
      <c r="A28" t="s">
        <v>23</v>
      </c>
      <c r="B28" t="s">
        <v>1</v>
      </c>
      <c r="C28" t="s">
        <v>2</v>
      </c>
      <c r="E28" t="str">
        <f>"029907886700"</f>
        <v>029907886700</v>
      </c>
      <c r="F28" s="1">
        <v>42934</v>
      </c>
      <c r="G28">
        <v>201801</v>
      </c>
      <c r="H28" t="s">
        <v>24</v>
      </c>
      <c r="I28" t="s">
        <v>25</v>
      </c>
      <c r="J28" t="s">
        <v>5</v>
      </c>
      <c r="K28" t="s">
        <v>6</v>
      </c>
      <c r="L28" t="s">
        <v>3</v>
      </c>
      <c r="M28" t="s">
        <v>4</v>
      </c>
      <c r="N28" t="s">
        <v>105</v>
      </c>
      <c r="O28" t="s">
        <v>106</v>
      </c>
      <c r="P28" t="str">
        <f t="shared" si="0"/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10.92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5.5</v>
      </c>
      <c r="BK28">
        <v>6</v>
      </c>
      <c r="BL28">
        <v>123.59</v>
      </c>
      <c r="BM28">
        <v>17.3</v>
      </c>
      <c r="BN28">
        <v>140.88999999999999</v>
      </c>
      <c r="BO28">
        <v>140.88999999999999</v>
      </c>
      <c r="BQ28" t="s">
        <v>107</v>
      </c>
      <c r="BR28" t="s">
        <v>27</v>
      </c>
      <c r="BS28" s="1">
        <v>42935</v>
      </c>
      <c r="BT28" s="2">
        <v>0.35416666666666669</v>
      </c>
      <c r="BU28" t="s">
        <v>108</v>
      </c>
      <c r="BV28" t="s">
        <v>12</v>
      </c>
      <c r="BY28">
        <v>27720</v>
      </c>
      <c r="BZ28" t="s">
        <v>13</v>
      </c>
      <c r="CA28" t="s">
        <v>109</v>
      </c>
      <c r="CC28" t="s">
        <v>4</v>
      </c>
      <c r="CD28">
        <v>2000</v>
      </c>
      <c r="CE28" t="s">
        <v>15</v>
      </c>
      <c r="CF28" s="1">
        <v>42947</v>
      </c>
      <c r="CI28">
        <v>1</v>
      </c>
      <c r="CJ28">
        <v>1</v>
      </c>
      <c r="CK28">
        <v>31</v>
      </c>
      <c r="CL28" t="s">
        <v>16</v>
      </c>
    </row>
    <row r="29" spans="1:90">
      <c r="A29" t="s">
        <v>23</v>
      </c>
      <c r="B29" t="s">
        <v>1</v>
      </c>
      <c r="C29" t="s">
        <v>2</v>
      </c>
      <c r="E29" t="str">
        <f>"029907886743"</f>
        <v>029907886743</v>
      </c>
      <c r="F29" s="1">
        <v>42934</v>
      </c>
      <c r="G29">
        <v>201801</v>
      </c>
      <c r="H29" t="s">
        <v>24</v>
      </c>
      <c r="I29" t="s">
        <v>25</v>
      </c>
      <c r="J29" t="s">
        <v>5</v>
      </c>
      <c r="K29" t="s">
        <v>6</v>
      </c>
      <c r="L29" t="s">
        <v>3</v>
      </c>
      <c r="M29" t="s">
        <v>4</v>
      </c>
      <c r="N29" t="s">
        <v>5</v>
      </c>
      <c r="O29" t="s">
        <v>8</v>
      </c>
      <c r="P29" t="str">
        <f t="shared" si="0"/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3.88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0.5</v>
      </c>
      <c r="BJ29">
        <v>0.2</v>
      </c>
      <c r="BK29">
        <v>0.5</v>
      </c>
      <c r="BL29">
        <v>43.94</v>
      </c>
      <c r="BM29">
        <v>6.15</v>
      </c>
      <c r="BN29">
        <v>50.09</v>
      </c>
      <c r="BO29">
        <v>50.09</v>
      </c>
      <c r="BQ29" t="s">
        <v>20</v>
      </c>
      <c r="BR29" t="s">
        <v>27</v>
      </c>
      <c r="BS29" s="1">
        <v>42935</v>
      </c>
      <c r="BT29" s="2">
        <v>0.35625000000000001</v>
      </c>
      <c r="BU29" t="s">
        <v>20</v>
      </c>
      <c r="BV29" t="s">
        <v>12</v>
      </c>
      <c r="BY29">
        <v>1200</v>
      </c>
      <c r="BZ29" t="s">
        <v>13</v>
      </c>
      <c r="CA29" t="s">
        <v>21</v>
      </c>
      <c r="CC29" t="s">
        <v>4</v>
      </c>
      <c r="CD29">
        <v>2000</v>
      </c>
      <c r="CE29" t="s">
        <v>15</v>
      </c>
      <c r="CF29" s="1">
        <v>42946</v>
      </c>
      <c r="CI29">
        <v>1</v>
      </c>
      <c r="CJ29">
        <v>1</v>
      </c>
      <c r="CK29">
        <v>21</v>
      </c>
      <c r="CL29" t="s">
        <v>16</v>
      </c>
    </row>
    <row r="30" spans="1:90">
      <c r="A30" t="s">
        <v>0</v>
      </c>
      <c r="B30" t="s">
        <v>1</v>
      </c>
      <c r="C30" t="s">
        <v>2</v>
      </c>
      <c r="E30" t="str">
        <f>"009936060264"</f>
        <v>009936060264</v>
      </c>
      <c r="F30" s="1">
        <v>42934</v>
      </c>
      <c r="G30">
        <v>201801</v>
      </c>
      <c r="H30" t="s">
        <v>3</v>
      </c>
      <c r="I30" t="s">
        <v>4</v>
      </c>
      <c r="J30" t="s">
        <v>5</v>
      </c>
      <c r="K30" t="s">
        <v>6</v>
      </c>
      <c r="L30" t="s">
        <v>70</v>
      </c>
      <c r="M30" t="s">
        <v>71</v>
      </c>
      <c r="N30" t="s">
        <v>110</v>
      </c>
      <c r="O30" t="s">
        <v>8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3.88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0.2</v>
      </c>
      <c r="BK30">
        <v>0.5</v>
      </c>
      <c r="BL30">
        <v>43.94</v>
      </c>
      <c r="BM30">
        <v>6.15</v>
      </c>
      <c r="BN30">
        <v>50.09</v>
      </c>
      <c r="BO30">
        <v>50.09</v>
      </c>
      <c r="BQ30" t="s">
        <v>111</v>
      </c>
      <c r="BR30" t="s">
        <v>10</v>
      </c>
      <c r="BS30" s="1">
        <v>42935</v>
      </c>
      <c r="BT30" s="2">
        <v>0.34027777777777773</v>
      </c>
      <c r="BU30" t="s">
        <v>112</v>
      </c>
      <c r="BV30" t="s">
        <v>12</v>
      </c>
      <c r="BY30">
        <v>1200</v>
      </c>
      <c r="BZ30" t="s">
        <v>13</v>
      </c>
      <c r="CA30" t="s">
        <v>113</v>
      </c>
      <c r="CC30" t="s">
        <v>71</v>
      </c>
      <c r="CD30">
        <v>1</v>
      </c>
      <c r="CE30" t="s">
        <v>114</v>
      </c>
      <c r="CF30" s="1">
        <v>42946</v>
      </c>
      <c r="CI30">
        <v>1</v>
      </c>
      <c r="CJ30">
        <v>1</v>
      </c>
      <c r="CK30">
        <v>21</v>
      </c>
      <c r="CL30" t="s">
        <v>16</v>
      </c>
    </row>
    <row r="31" spans="1:90">
      <c r="A31" t="s">
        <v>0</v>
      </c>
      <c r="B31" t="s">
        <v>1</v>
      </c>
      <c r="C31" t="s">
        <v>2</v>
      </c>
      <c r="E31" t="str">
        <f>"009935856228"</f>
        <v>009935856228</v>
      </c>
      <c r="F31" s="1">
        <v>42934</v>
      </c>
      <c r="G31">
        <v>201801</v>
      </c>
      <c r="H31" t="s">
        <v>3</v>
      </c>
      <c r="I31" t="s">
        <v>4</v>
      </c>
      <c r="J31" t="s">
        <v>5</v>
      </c>
      <c r="K31" t="s">
        <v>6</v>
      </c>
      <c r="L31" t="s">
        <v>24</v>
      </c>
      <c r="M31" t="s">
        <v>25</v>
      </c>
      <c r="N31" t="s">
        <v>5</v>
      </c>
      <c r="O31" t="s">
        <v>8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3.88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0.9</v>
      </c>
      <c r="BJ31">
        <v>1.9</v>
      </c>
      <c r="BK31">
        <v>2</v>
      </c>
      <c r="BL31">
        <v>43.94</v>
      </c>
      <c r="BM31">
        <v>6.15</v>
      </c>
      <c r="BN31">
        <v>50.09</v>
      </c>
      <c r="BO31">
        <v>50.09</v>
      </c>
      <c r="BQ31" t="s">
        <v>27</v>
      </c>
      <c r="BR31" t="s">
        <v>10</v>
      </c>
      <c r="BS31" s="1">
        <v>42935</v>
      </c>
      <c r="BT31" s="2">
        <v>0.32777777777777778</v>
      </c>
      <c r="BU31" t="s">
        <v>115</v>
      </c>
      <c r="BV31" t="s">
        <v>12</v>
      </c>
      <c r="BY31">
        <v>9303.08</v>
      </c>
      <c r="BZ31" t="s">
        <v>13</v>
      </c>
      <c r="CA31" t="s">
        <v>116</v>
      </c>
      <c r="CC31" t="s">
        <v>25</v>
      </c>
      <c r="CD31">
        <v>4000</v>
      </c>
      <c r="CE31" t="s">
        <v>114</v>
      </c>
      <c r="CF31" s="1">
        <v>42946</v>
      </c>
      <c r="CI31">
        <v>1</v>
      </c>
      <c r="CJ31">
        <v>1</v>
      </c>
      <c r="CK31">
        <v>21</v>
      </c>
      <c r="CL31" t="s">
        <v>16</v>
      </c>
    </row>
    <row r="32" spans="1:90">
      <c r="A32" t="s">
        <v>0</v>
      </c>
      <c r="B32" t="s">
        <v>1</v>
      </c>
      <c r="C32" t="s">
        <v>2</v>
      </c>
      <c r="E32" t="str">
        <f>"009936060265"</f>
        <v>009936060265</v>
      </c>
      <c r="F32" s="1">
        <v>42935</v>
      </c>
      <c r="G32">
        <v>201801</v>
      </c>
      <c r="H32" t="s">
        <v>3</v>
      </c>
      <c r="I32" t="s">
        <v>4</v>
      </c>
      <c r="J32" t="s">
        <v>5</v>
      </c>
      <c r="K32" t="s">
        <v>6</v>
      </c>
      <c r="L32" t="s">
        <v>17</v>
      </c>
      <c r="M32" t="s">
        <v>18</v>
      </c>
      <c r="N32" t="s">
        <v>117</v>
      </c>
      <c r="O32" t="s">
        <v>8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3.88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1.2</v>
      </c>
      <c r="BJ32">
        <v>1.4</v>
      </c>
      <c r="BK32">
        <v>1.5</v>
      </c>
      <c r="BL32">
        <v>43.94</v>
      </c>
      <c r="BM32">
        <v>6.15</v>
      </c>
      <c r="BN32">
        <v>50.09</v>
      </c>
      <c r="BO32">
        <v>50.09</v>
      </c>
      <c r="BQ32" t="s">
        <v>36</v>
      </c>
      <c r="BR32" t="s">
        <v>10</v>
      </c>
      <c r="BS32" s="1">
        <v>42936</v>
      </c>
      <c r="BT32" s="2">
        <v>0.44097222222222227</v>
      </c>
      <c r="BU32" t="s">
        <v>118</v>
      </c>
      <c r="BV32" t="s">
        <v>12</v>
      </c>
      <c r="BY32">
        <v>7148.54</v>
      </c>
      <c r="BZ32" t="s">
        <v>13</v>
      </c>
      <c r="CC32" t="s">
        <v>18</v>
      </c>
      <c r="CD32">
        <v>7700</v>
      </c>
      <c r="CE32" t="s">
        <v>15</v>
      </c>
      <c r="CF32" s="1">
        <v>42943</v>
      </c>
      <c r="CI32">
        <v>1</v>
      </c>
      <c r="CJ32">
        <v>1</v>
      </c>
      <c r="CK32">
        <v>21</v>
      </c>
      <c r="CL32" t="s">
        <v>16</v>
      </c>
    </row>
    <row r="33" spans="1:90">
      <c r="A33" t="s">
        <v>0</v>
      </c>
      <c r="B33" t="s">
        <v>1</v>
      </c>
      <c r="C33" t="s">
        <v>2</v>
      </c>
      <c r="E33" t="str">
        <f>"029907886683"</f>
        <v>029907886683</v>
      </c>
      <c r="F33" s="1">
        <v>42935</v>
      </c>
      <c r="G33">
        <v>201801</v>
      </c>
      <c r="H33" t="s">
        <v>24</v>
      </c>
      <c r="I33" t="s">
        <v>25</v>
      </c>
      <c r="J33" t="s">
        <v>5</v>
      </c>
      <c r="K33" t="s">
        <v>6</v>
      </c>
      <c r="L33" t="s">
        <v>3</v>
      </c>
      <c r="M33" t="s">
        <v>4</v>
      </c>
      <c r="N33" t="s">
        <v>5</v>
      </c>
      <c r="O33" t="s">
        <v>8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3.88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43.94</v>
      </c>
      <c r="BM33">
        <v>6.15</v>
      </c>
      <c r="BN33">
        <v>50.09</v>
      </c>
      <c r="BO33">
        <v>50.09</v>
      </c>
      <c r="BQ33" t="s">
        <v>119</v>
      </c>
      <c r="BR33" t="s">
        <v>120</v>
      </c>
      <c r="BS33" s="1">
        <v>42936</v>
      </c>
      <c r="BT33" s="2">
        <v>0.34027777777777773</v>
      </c>
      <c r="BU33" t="s">
        <v>20</v>
      </c>
      <c r="BV33" t="s">
        <v>12</v>
      </c>
      <c r="BY33">
        <v>1200</v>
      </c>
      <c r="BZ33" t="s">
        <v>13</v>
      </c>
      <c r="CA33" t="s">
        <v>21</v>
      </c>
      <c r="CC33" t="s">
        <v>4</v>
      </c>
      <c r="CD33">
        <v>2013</v>
      </c>
      <c r="CE33" t="s">
        <v>15</v>
      </c>
      <c r="CF33" s="1">
        <v>42947</v>
      </c>
      <c r="CI33">
        <v>1</v>
      </c>
      <c r="CJ33">
        <v>1</v>
      </c>
      <c r="CK33">
        <v>21</v>
      </c>
      <c r="CL33" t="s">
        <v>16</v>
      </c>
    </row>
    <row r="34" spans="1:90">
      <c r="A34" t="s">
        <v>0</v>
      </c>
      <c r="B34" t="s">
        <v>1</v>
      </c>
      <c r="C34" t="s">
        <v>2</v>
      </c>
      <c r="E34" t="str">
        <f>"019909749555"</f>
        <v>019909749555</v>
      </c>
      <c r="F34" s="1">
        <v>42935</v>
      </c>
      <c r="G34">
        <v>201801</v>
      </c>
      <c r="H34" t="s">
        <v>17</v>
      </c>
      <c r="I34" t="s">
        <v>18</v>
      </c>
      <c r="J34" t="s">
        <v>5</v>
      </c>
      <c r="K34" t="s">
        <v>6</v>
      </c>
      <c r="L34" t="s">
        <v>3</v>
      </c>
      <c r="M34" t="s">
        <v>4</v>
      </c>
      <c r="N34" t="s">
        <v>5</v>
      </c>
      <c r="O34" t="s">
        <v>8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3.88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0.4</v>
      </c>
      <c r="BJ34">
        <v>1.2</v>
      </c>
      <c r="BK34">
        <v>1.5</v>
      </c>
      <c r="BL34">
        <v>43.94</v>
      </c>
      <c r="BM34">
        <v>6.15</v>
      </c>
      <c r="BN34">
        <v>50.09</v>
      </c>
      <c r="BO34">
        <v>50.09</v>
      </c>
      <c r="BR34" t="s">
        <v>19</v>
      </c>
      <c r="BS34" s="1">
        <v>42936</v>
      </c>
      <c r="BT34" s="2">
        <v>0.34652777777777777</v>
      </c>
      <c r="BU34" t="s">
        <v>20</v>
      </c>
      <c r="BV34" t="s">
        <v>12</v>
      </c>
      <c r="BY34">
        <v>5940</v>
      </c>
      <c r="BZ34" t="s">
        <v>13</v>
      </c>
      <c r="CA34" t="s">
        <v>21</v>
      </c>
      <c r="CC34" t="s">
        <v>4</v>
      </c>
      <c r="CD34">
        <v>2013</v>
      </c>
      <c r="CE34" t="s">
        <v>15</v>
      </c>
      <c r="CF34" s="1">
        <v>42947</v>
      </c>
      <c r="CI34">
        <v>1</v>
      </c>
      <c r="CJ34">
        <v>1</v>
      </c>
      <c r="CK34">
        <v>21</v>
      </c>
      <c r="CL34" t="s">
        <v>16</v>
      </c>
    </row>
    <row r="35" spans="1:90">
      <c r="A35" t="s">
        <v>23</v>
      </c>
      <c r="B35" t="s">
        <v>1</v>
      </c>
      <c r="C35" t="s">
        <v>2</v>
      </c>
      <c r="E35" t="str">
        <f>"029907886684"</f>
        <v>029907886684</v>
      </c>
      <c r="F35" s="1">
        <v>42936</v>
      </c>
      <c r="G35">
        <v>201801</v>
      </c>
      <c r="H35" t="s">
        <v>24</v>
      </c>
      <c r="I35" t="s">
        <v>25</v>
      </c>
      <c r="J35" t="s">
        <v>5</v>
      </c>
      <c r="K35" t="s">
        <v>6</v>
      </c>
      <c r="L35" t="s">
        <v>17</v>
      </c>
      <c r="M35" t="s">
        <v>18</v>
      </c>
      <c r="N35" t="s">
        <v>35</v>
      </c>
      <c r="O35" t="s">
        <v>8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3.88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43.94</v>
      </c>
      <c r="BM35">
        <v>6.15</v>
      </c>
      <c r="BN35">
        <v>50.09</v>
      </c>
      <c r="BO35">
        <v>50.09</v>
      </c>
      <c r="BQ35" t="s">
        <v>121</v>
      </c>
      <c r="BR35" t="s">
        <v>27</v>
      </c>
      <c r="BS35" s="1">
        <v>42937</v>
      </c>
      <c r="BT35" s="2">
        <v>0.44166666666666665</v>
      </c>
      <c r="BU35" t="s">
        <v>122</v>
      </c>
      <c r="BV35" t="s">
        <v>12</v>
      </c>
      <c r="BY35">
        <v>1200</v>
      </c>
      <c r="BZ35" t="s">
        <v>13</v>
      </c>
      <c r="CC35" t="s">
        <v>18</v>
      </c>
      <c r="CD35">
        <v>8000</v>
      </c>
      <c r="CE35" t="s">
        <v>15</v>
      </c>
      <c r="CF35" s="1">
        <v>42940</v>
      </c>
      <c r="CI35">
        <v>1</v>
      </c>
      <c r="CJ35">
        <v>1</v>
      </c>
      <c r="CK35">
        <v>21</v>
      </c>
      <c r="CL35" t="s">
        <v>16</v>
      </c>
    </row>
    <row r="36" spans="1:90">
      <c r="A36" t="s">
        <v>23</v>
      </c>
      <c r="B36" t="s">
        <v>1</v>
      </c>
      <c r="C36" t="s">
        <v>2</v>
      </c>
      <c r="E36" t="str">
        <f>"029907886742"</f>
        <v>029907886742</v>
      </c>
      <c r="F36" s="1">
        <v>42936</v>
      </c>
      <c r="G36">
        <v>201801</v>
      </c>
      <c r="H36" t="s">
        <v>24</v>
      </c>
      <c r="I36" t="s">
        <v>25</v>
      </c>
      <c r="J36" t="s">
        <v>5</v>
      </c>
      <c r="K36" t="s">
        <v>6</v>
      </c>
      <c r="L36" t="s">
        <v>3</v>
      </c>
      <c r="M36" t="s">
        <v>4</v>
      </c>
      <c r="N36" t="s">
        <v>5</v>
      </c>
      <c r="O36" t="s">
        <v>8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3.88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0.2</v>
      </c>
      <c r="BK36">
        <v>0.5</v>
      </c>
      <c r="BL36">
        <v>43.94</v>
      </c>
      <c r="BM36">
        <v>6.15</v>
      </c>
      <c r="BN36">
        <v>50.09</v>
      </c>
      <c r="BO36">
        <v>50.09</v>
      </c>
      <c r="BQ36" t="s">
        <v>20</v>
      </c>
      <c r="BR36" t="s">
        <v>27</v>
      </c>
      <c r="BS36" s="1">
        <v>42937</v>
      </c>
      <c r="BT36" s="2">
        <v>0.34375</v>
      </c>
      <c r="BU36" t="s">
        <v>123</v>
      </c>
      <c r="BV36" t="s">
        <v>12</v>
      </c>
      <c r="BY36">
        <v>1200</v>
      </c>
      <c r="BZ36" t="s">
        <v>13</v>
      </c>
      <c r="CC36" t="s">
        <v>4</v>
      </c>
      <c r="CD36">
        <v>2000</v>
      </c>
      <c r="CE36" t="s">
        <v>15</v>
      </c>
      <c r="CF36" s="1">
        <v>42946</v>
      </c>
      <c r="CI36">
        <v>1</v>
      </c>
      <c r="CJ36">
        <v>1</v>
      </c>
      <c r="CK36">
        <v>21</v>
      </c>
      <c r="CL36" t="s">
        <v>16</v>
      </c>
    </row>
    <row r="37" spans="1:90">
      <c r="A37" t="s">
        <v>23</v>
      </c>
      <c r="B37" t="s">
        <v>1</v>
      </c>
      <c r="C37" t="s">
        <v>2</v>
      </c>
      <c r="E37" t="str">
        <f>"029907886741"</f>
        <v>029907886741</v>
      </c>
      <c r="F37" s="1">
        <v>42940</v>
      </c>
      <c r="G37">
        <v>201801</v>
      </c>
      <c r="H37" t="s">
        <v>24</v>
      </c>
      <c r="I37" t="s">
        <v>25</v>
      </c>
      <c r="J37" t="s">
        <v>5</v>
      </c>
      <c r="K37" t="s">
        <v>6</v>
      </c>
      <c r="L37" t="s">
        <v>124</v>
      </c>
      <c r="M37" t="s">
        <v>125</v>
      </c>
      <c r="N37" t="s">
        <v>5</v>
      </c>
      <c r="O37" t="s">
        <v>8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5.82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0.1</v>
      </c>
      <c r="BJ37">
        <v>2.6</v>
      </c>
      <c r="BK37">
        <v>3</v>
      </c>
      <c r="BL37">
        <v>65.92</v>
      </c>
      <c r="BM37">
        <v>9.23</v>
      </c>
      <c r="BN37">
        <v>75.150000000000006</v>
      </c>
      <c r="BO37">
        <v>75.150000000000006</v>
      </c>
      <c r="BQ37" t="s">
        <v>20</v>
      </c>
      <c r="BR37" t="s">
        <v>27</v>
      </c>
      <c r="BS37" s="1">
        <v>42941</v>
      </c>
      <c r="BT37" s="2">
        <v>0.33749999999999997</v>
      </c>
      <c r="BU37" t="s">
        <v>20</v>
      </c>
      <c r="BV37" t="s">
        <v>12</v>
      </c>
      <c r="BY37">
        <v>13200</v>
      </c>
      <c r="BZ37" t="s">
        <v>13</v>
      </c>
      <c r="CC37" t="s">
        <v>125</v>
      </c>
      <c r="CD37">
        <v>1450</v>
      </c>
      <c r="CE37" t="s">
        <v>15</v>
      </c>
      <c r="CF37" s="1">
        <v>42947</v>
      </c>
      <c r="CI37">
        <v>1</v>
      </c>
      <c r="CJ37">
        <v>1</v>
      </c>
      <c r="CK37">
        <v>21</v>
      </c>
      <c r="CL37" t="s">
        <v>16</v>
      </c>
    </row>
    <row r="38" spans="1:90">
      <c r="A38" t="s">
        <v>23</v>
      </c>
      <c r="B38" t="s">
        <v>1</v>
      </c>
      <c r="C38" t="s">
        <v>2</v>
      </c>
      <c r="E38" t="str">
        <f>"029907892755"</f>
        <v>029907892755</v>
      </c>
      <c r="F38" s="1">
        <v>42942</v>
      </c>
      <c r="G38">
        <v>201801</v>
      </c>
      <c r="H38" t="s">
        <v>24</v>
      </c>
      <c r="I38" t="s">
        <v>25</v>
      </c>
      <c r="J38" t="s">
        <v>5</v>
      </c>
      <c r="K38" t="s">
        <v>6</v>
      </c>
      <c r="L38" t="s">
        <v>3</v>
      </c>
      <c r="M38" t="s">
        <v>4</v>
      </c>
      <c r="N38" t="s">
        <v>5</v>
      </c>
      <c r="O38" t="s">
        <v>8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4.8499999999999996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2.4</v>
      </c>
      <c r="BK38">
        <v>2.5</v>
      </c>
      <c r="BL38">
        <v>54.93</v>
      </c>
      <c r="BM38">
        <v>7.69</v>
      </c>
      <c r="BN38">
        <v>62.62</v>
      </c>
      <c r="BO38">
        <v>62.62</v>
      </c>
      <c r="BQ38" t="s">
        <v>119</v>
      </c>
      <c r="BR38" t="s">
        <v>44</v>
      </c>
      <c r="BS38" s="1">
        <v>42943</v>
      </c>
      <c r="BT38" s="2">
        <v>0.3430555555555555</v>
      </c>
      <c r="BU38" t="s">
        <v>20</v>
      </c>
      <c r="BV38" t="s">
        <v>12</v>
      </c>
      <c r="BY38">
        <v>11900</v>
      </c>
      <c r="BZ38" t="s">
        <v>13</v>
      </c>
      <c r="CC38" t="s">
        <v>4</v>
      </c>
      <c r="CD38">
        <v>2013</v>
      </c>
      <c r="CE38" t="s">
        <v>15</v>
      </c>
      <c r="CF38" s="1">
        <v>42944</v>
      </c>
      <c r="CI38">
        <v>1</v>
      </c>
      <c r="CJ38">
        <v>1</v>
      </c>
      <c r="CK38">
        <v>21</v>
      </c>
      <c r="CL38" t="s">
        <v>16</v>
      </c>
    </row>
    <row r="39" spans="1:90">
      <c r="A39" t="s">
        <v>0</v>
      </c>
      <c r="B39" t="s">
        <v>1</v>
      </c>
      <c r="C39" t="s">
        <v>2</v>
      </c>
      <c r="E39" t="str">
        <f>"009935553888"</f>
        <v>009935553888</v>
      </c>
      <c r="F39" s="1">
        <v>42943</v>
      </c>
      <c r="G39">
        <v>201801</v>
      </c>
      <c r="H39" t="s">
        <v>3</v>
      </c>
      <c r="I39" t="s">
        <v>4</v>
      </c>
      <c r="J39" t="s">
        <v>5</v>
      </c>
      <c r="K39" t="s">
        <v>6</v>
      </c>
      <c r="L39" t="s">
        <v>24</v>
      </c>
      <c r="M39" t="s">
        <v>25</v>
      </c>
      <c r="N39" t="s">
        <v>5</v>
      </c>
      <c r="O39" t="s">
        <v>8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11.65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5.9</v>
      </c>
      <c r="BJ39">
        <v>2.6</v>
      </c>
      <c r="BK39">
        <v>6</v>
      </c>
      <c r="BL39">
        <v>131.87</v>
      </c>
      <c r="BM39">
        <v>18.46</v>
      </c>
      <c r="BN39">
        <v>150.33000000000001</v>
      </c>
      <c r="BO39">
        <v>150.33000000000001</v>
      </c>
      <c r="BQ39" t="s">
        <v>126</v>
      </c>
      <c r="BR39" t="s">
        <v>10</v>
      </c>
      <c r="BS39" s="1">
        <v>42944</v>
      </c>
      <c r="BT39" s="2">
        <v>0.41250000000000003</v>
      </c>
      <c r="BU39" t="s">
        <v>115</v>
      </c>
      <c r="BV39" t="s">
        <v>12</v>
      </c>
      <c r="BY39">
        <v>13069.49</v>
      </c>
      <c r="BZ39" t="s">
        <v>13</v>
      </c>
      <c r="CA39" t="s">
        <v>116</v>
      </c>
      <c r="CC39" t="s">
        <v>25</v>
      </c>
      <c r="CD39">
        <v>3629</v>
      </c>
      <c r="CE39" t="s">
        <v>15</v>
      </c>
      <c r="CF39" s="1">
        <v>42947</v>
      </c>
      <c r="CI39">
        <v>1</v>
      </c>
      <c r="CJ39">
        <v>1</v>
      </c>
      <c r="CK39">
        <v>21</v>
      </c>
      <c r="CL39" t="s">
        <v>16</v>
      </c>
    </row>
    <row r="40" spans="1:90">
      <c r="A40" t="s">
        <v>0</v>
      </c>
      <c r="B40" t="s">
        <v>1</v>
      </c>
      <c r="C40" t="s">
        <v>2</v>
      </c>
      <c r="E40" t="str">
        <f>"009935897675"</f>
        <v>009935897675</v>
      </c>
      <c r="F40" s="1">
        <v>42943</v>
      </c>
      <c r="G40">
        <v>201801</v>
      </c>
      <c r="H40" t="s">
        <v>3</v>
      </c>
      <c r="I40" t="s">
        <v>4</v>
      </c>
      <c r="J40" t="s">
        <v>5</v>
      </c>
      <c r="K40" t="s">
        <v>6</v>
      </c>
      <c r="L40" t="s">
        <v>17</v>
      </c>
      <c r="M40" t="s">
        <v>18</v>
      </c>
      <c r="N40" t="s">
        <v>127</v>
      </c>
      <c r="O40" t="s">
        <v>8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3.88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0.5</v>
      </c>
      <c r="BJ40">
        <v>0.2</v>
      </c>
      <c r="BK40">
        <v>0.5</v>
      </c>
      <c r="BL40">
        <v>43.94</v>
      </c>
      <c r="BM40">
        <v>6.15</v>
      </c>
      <c r="BN40">
        <v>50.09</v>
      </c>
      <c r="BO40">
        <v>50.09</v>
      </c>
      <c r="BQ40" t="s">
        <v>19</v>
      </c>
      <c r="BR40" t="s">
        <v>10</v>
      </c>
      <c r="BS40" s="1">
        <v>42944</v>
      </c>
      <c r="BT40" s="2">
        <v>0.33194444444444443</v>
      </c>
      <c r="BU40" t="s">
        <v>128</v>
      </c>
      <c r="BV40" t="s">
        <v>12</v>
      </c>
      <c r="BY40">
        <v>1200</v>
      </c>
      <c r="BZ40" t="s">
        <v>13</v>
      </c>
      <c r="CA40" t="s">
        <v>81</v>
      </c>
      <c r="CC40" t="s">
        <v>18</v>
      </c>
      <c r="CD40">
        <v>7441</v>
      </c>
      <c r="CE40" t="s">
        <v>15</v>
      </c>
      <c r="CF40" s="1">
        <v>42947</v>
      </c>
      <c r="CI40">
        <v>1</v>
      </c>
      <c r="CJ40">
        <v>1</v>
      </c>
      <c r="CK40">
        <v>21</v>
      </c>
      <c r="CL40" t="s">
        <v>16</v>
      </c>
    </row>
    <row r="41" spans="1:90">
      <c r="A41" t="s">
        <v>23</v>
      </c>
      <c r="B41" t="s">
        <v>1</v>
      </c>
      <c r="C41" t="s">
        <v>2</v>
      </c>
      <c r="E41" t="str">
        <f>"029907886739"</f>
        <v>029907886739</v>
      </c>
      <c r="F41" s="1">
        <v>42944</v>
      </c>
      <c r="G41">
        <v>201801</v>
      </c>
      <c r="H41" t="s">
        <v>24</v>
      </c>
      <c r="I41" t="s">
        <v>25</v>
      </c>
      <c r="J41" t="s">
        <v>5</v>
      </c>
      <c r="K41" t="s">
        <v>6</v>
      </c>
      <c r="L41" t="s">
        <v>3</v>
      </c>
      <c r="M41" t="s">
        <v>4</v>
      </c>
      <c r="N41" t="s">
        <v>5</v>
      </c>
      <c r="O41" t="s">
        <v>8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3.88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0.1</v>
      </c>
      <c r="BJ41">
        <v>0.2</v>
      </c>
      <c r="BK41">
        <v>0.5</v>
      </c>
      <c r="BL41">
        <v>43.94</v>
      </c>
      <c r="BM41">
        <v>6.15</v>
      </c>
      <c r="BN41">
        <v>50.09</v>
      </c>
      <c r="BO41">
        <v>50.09</v>
      </c>
      <c r="BQ41" t="s">
        <v>20</v>
      </c>
      <c r="BR41" t="s">
        <v>27</v>
      </c>
      <c r="BS41" s="1">
        <v>42947</v>
      </c>
      <c r="BT41" s="2">
        <v>0.35833333333333334</v>
      </c>
      <c r="BU41" t="s">
        <v>20</v>
      </c>
      <c r="BV41" t="s">
        <v>12</v>
      </c>
      <c r="BY41">
        <v>1200</v>
      </c>
      <c r="BZ41" t="s">
        <v>13</v>
      </c>
      <c r="CA41" t="s">
        <v>21</v>
      </c>
      <c r="CC41" t="s">
        <v>4</v>
      </c>
      <c r="CD41">
        <v>2000</v>
      </c>
      <c r="CE41" t="s">
        <v>15</v>
      </c>
      <c r="CF41" s="1">
        <v>42947</v>
      </c>
      <c r="CI41">
        <v>1</v>
      </c>
      <c r="CJ41">
        <v>1</v>
      </c>
      <c r="CK41">
        <v>21</v>
      </c>
      <c r="CL41" t="s">
        <v>16</v>
      </c>
    </row>
    <row r="42" spans="1:90">
      <c r="A42" t="s">
        <v>0</v>
      </c>
      <c r="B42" t="s">
        <v>1</v>
      </c>
      <c r="C42" t="s">
        <v>2</v>
      </c>
      <c r="E42" t="str">
        <f>"029907650799"</f>
        <v>029907650799</v>
      </c>
      <c r="F42" s="1">
        <v>42943</v>
      </c>
      <c r="G42">
        <v>201801</v>
      </c>
      <c r="H42" t="s">
        <v>24</v>
      </c>
      <c r="I42" t="s">
        <v>25</v>
      </c>
      <c r="J42" t="s">
        <v>5</v>
      </c>
      <c r="K42" t="s">
        <v>6</v>
      </c>
      <c r="L42" t="s">
        <v>3</v>
      </c>
      <c r="M42" t="s">
        <v>4</v>
      </c>
      <c r="N42" t="s">
        <v>5</v>
      </c>
      <c r="O42" t="s">
        <v>40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6.8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</v>
      </c>
      <c r="BJ42">
        <v>5.5</v>
      </c>
      <c r="BK42">
        <v>6</v>
      </c>
      <c r="BL42">
        <v>82</v>
      </c>
      <c r="BM42">
        <v>11.48</v>
      </c>
      <c r="BN42">
        <v>93.48</v>
      </c>
      <c r="BO42">
        <v>93.48</v>
      </c>
      <c r="BR42" t="s">
        <v>129</v>
      </c>
      <c r="BS42" s="1">
        <v>42944</v>
      </c>
      <c r="BT42" s="2">
        <v>0.49236111111111108</v>
      </c>
      <c r="BU42" t="s">
        <v>20</v>
      </c>
      <c r="BV42" t="s">
        <v>12</v>
      </c>
      <c r="BY42">
        <v>27600</v>
      </c>
      <c r="CA42" t="s">
        <v>102</v>
      </c>
      <c r="CC42" t="s">
        <v>4</v>
      </c>
      <c r="CD42">
        <v>2001</v>
      </c>
      <c r="CE42" t="s">
        <v>15</v>
      </c>
      <c r="CF42" s="1">
        <v>42947</v>
      </c>
      <c r="CI42">
        <v>1</v>
      </c>
      <c r="CJ42">
        <v>1</v>
      </c>
      <c r="CK42" t="s">
        <v>42</v>
      </c>
      <c r="CL42" t="s">
        <v>16</v>
      </c>
    </row>
    <row r="43" spans="1:90">
      <c r="A43" t="s">
        <v>23</v>
      </c>
      <c r="B43" t="s">
        <v>1</v>
      </c>
      <c r="C43" t="s">
        <v>2</v>
      </c>
      <c r="E43" t="str">
        <f>"029907409301"</f>
        <v>029907409301</v>
      </c>
      <c r="F43" s="1">
        <v>42944</v>
      </c>
      <c r="G43">
        <v>201801</v>
      </c>
      <c r="H43" t="s">
        <v>24</v>
      </c>
      <c r="I43" t="s">
        <v>25</v>
      </c>
      <c r="J43" t="s">
        <v>5</v>
      </c>
      <c r="K43" t="s">
        <v>6</v>
      </c>
      <c r="L43" t="s">
        <v>43</v>
      </c>
      <c r="M43" t="s">
        <v>18</v>
      </c>
      <c r="N43" t="s">
        <v>5</v>
      </c>
      <c r="O43" t="s">
        <v>40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7.43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12.5</v>
      </c>
      <c r="BJ43">
        <v>8.5</v>
      </c>
      <c r="BK43">
        <v>13</v>
      </c>
      <c r="BL43">
        <v>89.07</v>
      </c>
      <c r="BM43">
        <v>12.47</v>
      </c>
      <c r="BN43">
        <v>101.54</v>
      </c>
      <c r="BO43">
        <v>101.54</v>
      </c>
      <c r="BQ43" t="s">
        <v>45</v>
      </c>
      <c r="BR43" t="s">
        <v>27</v>
      </c>
      <c r="BS43" s="1">
        <v>42947</v>
      </c>
      <c r="BT43" s="2">
        <v>0.6069444444444444</v>
      </c>
      <c r="BU43" t="s">
        <v>128</v>
      </c>
      <c r="BV43" t="s">
        <v>12</v>
      </c>
      <c r="BY43">
        <v>42414</v>
      </c>
      <c r="CA43" t="s">
        <v>46</v>
      </c>
      <c r="CC43" t="s">
        <v>18</v>
      </c>
      <c r="CD43">
        <v>7441</v>
      </c>
      <c r="CE43" t="s">
        <v>15</v>
      </c>
      <c r="CF43" s="1">
        <v>42947</v>
      </c>
      <c r="CI43">
        <v>2</v>
      </c>
      <c r="CJ43">
        <v>1</v>
      </c>
      <c r="CK43" t="s">
        <v>47</v>
      </c>
      <c r="CL43" t="s">
        <v>16</v>
      </c>
    </row>
    <row r="44" spans="1:90">
      <c r="A44" t="s">
        <v>0</v>
      </c>
      <c r="B44" t="s">
        <v>1</v>
      </c>
      <c r="C44" t="s">
        <v>2</v>
      </c>
      <c r="E44" t="str">
        <f>"009935553889"</f>
        <v>009935553889</v>
      </c>
      <c r="F44" s="1">
        <v>42947</v>
      </c>
      <c r="G44">
        <v>201801</v>
      </c>
      <c r="H44" t="s">
        <v>3</v>
      </c>
      <c r="I44" t="s">
        <v>4</v>
      </c>
      <c r="J44" t="s">
        <v>5</v>
      </c>
      <c r="K44" t="s">
        <v>6</v>
      </c>
      <c r="L44" t="s">
        <v>24</v>
      </c>
      <c r="M44" t="s">
        <v>25</v>
      </c>
      <c r="N44" t="s">
        <v>5</v>
      </c>
      <c r="O44" t="s">
        <v>8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3.88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0.5</v>
      </c>
      <c r="BJ44">
        <v>0.2</v>
      </c>
      <c r="BK44">
        <v>0.5</v>
      </c>
      <c r="BL44">
        <v>43.94</v>
      </c>
      <c r="BM44">
        <v>6.15</v>
      </c>
      <c r="BN44">
        <v>50.09</v>
      </c>
      <c r="BO44">
        <v>50.09</v>
      </c>
      <c r="BQ44" t="s">
        <v>130</v>
      </c>
      <c r="BR44" t="s">
        <v>10</v>
      </c>
      <c r="BS44" s="1">
        <v>42948</v>
      </c>
      <c r="BT44" s="2">
        <v>0.34375</v>
      </c>
      <c r="BU44" t="s">
        <v>131</v>
      </c>
      <c r="BY44">
        <v>1200</v>
      </c>
      <c r="BZ44" t="s">
        <v>13</v>
      </c>
      <c r="CC44" t="s">
        <v>25</v>
      </c>
      <c r="CD44">
        <v>3629</v>
      </c>
      <c r="CE44" t="s">
        <v>15</v>
      </c>
      <c r="CI44">
        <v>1</v>
      </c>
      <c r="CJ44">
        <v>1</v>
      </c>
      <c r="CK44">
        <v>21</v>
      </c>
      <c r="CL44" t="s">
        <v>16</v>
      </c>
    </row>
    <row r="45" spans="1:90">
      <c r="A45" t="s">
        <v>0</v>
      </c>
      <c r="B45" t="s">
        <v>1</v>
      </c>
      <c r="C45" t="s">
        <v>2</v>
      </c>
      <c r="E45" t="str">
        <f>"009936060218"</f>
        <v>009936060218</v>
      </c>
      <c r="F45" s="1">
        <v>42947</v>
      </c>
      <c r="G45">
        <v>201801</v>
      </c>
      <c r="H45" t="s">
        <v>3</v>
      </c>
      <c r="I45" t="s">
        <v>4</v>
      </c>
      <c r="J45" t="s">
        <v>5</v>
      </c>
      <c r="K45" t="s">
        <v>6</v>
      </c>
      <c r="L45" t="s">
        <v>17</v>
      </c>
      <c r="M45" t="s">
        <v>18</v>
      </c>
      <c r="N45" t="s">
        <v>132</v>
      </c>
      <c r="O45" t="s">
        <v>8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16.5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3.5</v>
      </c>
      <c r="BJ45">
        <v>8.5</v>
      </c>
      <c r="BK45">
        <v>8.5</v>
      </c>
      <c r="BL45">
        <v>186.82</v>
      </c>
      <c r="BM45">
        <v>26.15</v>
      </c>
      <c r="BN45">
        <v>212.97</v>
      </c>
      <c r="BO45">
        <v>212.97</v>
      </c>
      <c r="BQ45" t="s">
        <v>133</v>
      </c>
      <c r="BR45" t="s">
        <v>10</v>
      </c>
      <c r="BS45" t="s">
        <v>134</v>
      </c>
      <c r="BY45">
        <v>42349.16</v>
      </c>
      <c r="CC45" t="s">
        <v>18</v>
      </c>
      <c r="CD45">
        <v>7550</v>
      </c>
      <c r="CE45" t="s">
        <v>15</v>
      </c>
      <c r="CI45">
        <v>1</v>
      </c>
      <c r="CJ45" t="s">
        <v>134</v>
      </c>
      <c r="CK45">
        <v>21</v>
      </c>
      <c r="CL45" t="s">
        <v>16</v>
      </c>
    </row>
    <row r="47" spans="1:90">
      <c r="E47" t="s">
        <v>135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375.57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294.16000000000003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I47">
        <v>71.8</v>
      </c>
      <c r="BJ47">
        <v>132.9</v>
      </c>
      <c r="BK47">
        <v>157</v>
      </c>
      <c r="BL47">
        <v>3299.89</v>
      </c>
      <c r="BM47">
        <v>461.93</v>
      </c>
      <c r="BN47">
        <v>3761.82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2017-08-01T06:48:09Z</dcterms:created>
  <dcterms:modified xsi:type="dcterms:W3CDTF">2017-08-03T07:47:16Z</dcterms:modified>
</cp:coreProperties>
</file>