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562829F-BB52-4DE5-9F92-BA7B12B0186E}" xr6:coauthVersionLast="47" xr6:coauthVersionMax="47" xr10:uidLastSave="{00000000-0000-0000-0000-000000000000}"/>
  <bookViews>
    <workbookView xWindow="28680" yWindow="-120" windowWidth="20730" windowHeight="11040" xr2:uid="{87E4BA6D-1075-416E-B9E7-2EB24A5143C6}"/>
  </bookViews>
  <sheets>
    <sheet name="sdrascd7-IENOMKE1306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0" i="1" l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<sst xmlns="http://schemas.openxmlformats.org/spreadsheetml/2006/main" count="6174" uniqueCount="967">
  <si>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</si>
  <si>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</si>
  <si>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</si>
  <si>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</si>
  <si>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</si>
  <si>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</si>
  <si>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</si>
  <si>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</si>
  <si>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</si>
  <si>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</si>
  <si>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</si>
  <si>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</si>
  <si>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</si>
  <si>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</si>
  <si>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</si>
  <si>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</si>
  <si>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</si>
  <si>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</si>
  <si>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</si>
  <si>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</si>
  <si>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</si>
  <si>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</si>
  <si>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</si>
  <si>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</si>
  <si>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</si>
  <si>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</si>
  <si>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</si>
  <si>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</si>
  <si>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</si>
  <si>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</si>
  <si>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</si>
  <si>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</si>
  <si>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</si>
  <si>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</si>
  <si>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</si>
  <si>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</si>
  <si>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</si>
  <si>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</si>
  <si>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</si>
  <si>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</si>
  <si>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</si>
  <si>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</si>
  <si>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</si>
  <si>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</si>
  <si>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</si>
  <si>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</si>
  <si>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</si>
  <si>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</si>
  <si>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</si>
  <si>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</si>
  <si>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</si>
  <si>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</si>
  <si>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</si>
  <si>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</si>
  <si>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</si>
  <si>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</si>
  <si>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</si>
  <si>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</si>
  <si>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</si>
  <si>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</si>
  <si>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</si>
  <si>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</si>
  <si>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</si>
  <si>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</si>
  <si>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</si>
  <si>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</si>
  <si>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</si>
  <si>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</si>
  <si>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</si>
  <si>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</si>
  <si>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</si>
  <si>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</si>
  <si>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</si>
  <si>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</si>
  <si>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</si>
  <si>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</si>
  <si>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</si>
  <si>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</si>
  <si>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</si>
  <si>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PRETO</t>
  </si>
  <si>
    <t>PRETORIA</t>
  </si>
  <si>
    <t xml:space="preserve">Zuid Afrikaanse Hospit             </t>
  </si>
  <si>
    <t>DBC</t>
  </si>
  <si>
    <t>NEL MARE</t>
  </si>
  <si>
    <t>Jeffrey Jacobs</t>
  </si>
  <si>
    <t xml:space="preserve">LEHLOGONOLO  PHARMACY         </t>
  </si>
  <si>
    <t>yes</t>
  </si>
  <si>
    <t>0002</t>
  </si>
  <si>
    <t xml:space="preserve">BOX LINE                      </t>
  </si>
  <si>
    <t>no</t>
  </si>
  <si>
    <t>DURBA</t>
  </si>
  <si>
    <t>DURBAN</t>
  </si>
  <si>
    <t xml:space="preserve">GABLER                             </t>
  </si>
  <si>
    <t>VERWO</t>
  </si>
  <si>
    <t>CENTURION</t>
  </si>
  <si>
    <t xml:space="preserve">GABRIEL MEDICAL                    </t>
  </si>
  <si>
    <t>ON1</t>
  </si>
  <si>
    <t>MONIQUE</t>
  </si>
  <si>
    <t>LEVENE</t>
  </si>
  <si>
    <t>Consignee not available)</t>
  </si>
  <si>
    <t>jma</t>
  </si>
  <si>
    <t>DOC</t>
  </si>
  <si>
    <t>0157</t>
  </si>
  <si>
    <t>PARCEL</t>
  </si>
  <si>
    <t>UPING</t>
  </si>
  <si>
    <t>UPINGTON</t>
  </si>
  <si>
    <t xml:space="preserve">Upington Mediclinic                </t>
  </si>
  <si>
    <t>FERICKA</t>
  </si>
  <si>
    <t>JUANITA</t>
  </si>
  <si>
    <t>FLYER SUTURE-7</t>
  </si>
  <si>
    <t xml:space="preserve">GABLER MEDICAL                     </t>
  </si>
  <si>
    <t>UITEN</t>
  </si>
  <si>
    <t>UITENHAGE</t>
  </si>
  <si>
    <t xml:space="preserve">NETCARE CUYLER                     </t>
  </si>
  <si>
    <t>MPUMELELO YAME</t>
  </si>
  <si>
    <t>MONIQUE MOSTERT</t>
  </si>
  <si>
    <t>ziyaada</t>
  </si>
  <si>
    <t>POD received from cell 0793062989 M</t>
  </si>
  <si>
    <t xml:space="preserve">Imvula Healthcare Logistics        </t>
  </si>
  <si>
    <t>RIA</t>
  </si>
  <si>
    <t>RIXILE</t>
  </si>
  <si>
    <t xml:space="preserve">BOX SUTU                      </t>
  </si>
  <si>
    <t>MIDD2</t>
  </si>
  <si>
    <t>MIDDELBURG (Mpumalanga)</t>
  </si>
  <si>
    <t xml:space="preserve">Dept of Health Mpumalanga          </t>
  </si>
  <si>
    <t>STORES</t>
  </si>
  <si>
    <t>?</t>
  </si>
  <si>
    <t>ISIPI</t>
  </si>
  <si>
    <t>ISIPINGO</t>
  </si>
  <si>
    <t xml:space="preserve">ISIPINGO HOSPITAL DISPENSARY       </t>
  </si>
  <si>
    <t>menzi</t>
  </si>
  <si>
    <t>POD received from cell 0670029554 M</t>
  </si>
  <si>
    <t>BLOE1</t>
  </si>
  <si>
    <t>BLOEMFONTEIN</t>
  </si>
  <si>
    <t xml:space="preserve">Netcare Pelonomi Hospit            </t>
  </si>
  <si>
    <t>MEMORIA PHEPENG</t>
  </si>
  <si>
    <t>Absalom</t>
  </si>
  <si>
    <t>POD received from cell 0833639682 M</t>
  </si>
  <si>
    <t xml:space="preserve">MEDICAL                       </t>
  </si>
  <si>
    <t xml:space="preserve">Wentworth Hospit                   </t>
  </si>
  <si>
    <t>B.M SITHOLE</t>
  </si>
  <si>
    <t>Bruce</t>
  </si>
  <si>
    <t>POD received from cell 0843672221 M</t>
  </si>
  <si>
    <t>PINET</t>
  </si>
  <si>
    <t>PINETOWN</t>
  </si>
  <si>
    <t xml:space="preserve">Chem-Med                           </t>
  </si>
  <si>
    <t>MANDY</t>
  </si>
  <si>
    <t>m coolc</t>
  </si>
  <si>
    <t>POD received from cell 0748817308 M</t>
  </si>
  <si>
    <t xml:space="preserve">GABLER MEDICAL PTY LTD             </t>
  </si>
  <si>
    <t>PATRICIA</t>
  </si>
  <si>
    <t xml:space="preserve">MED EQUI                      </t>
  </si>
  <si>
    <t xml:space="preserve">Steve Biko Academic Hospit         </t>
  </si>
  <si>
    <t xml:space="preserve">Returned to sender on waybill </t>
  </si>
  <si>
    <t>Returned to sender on waybill number RGA</t>
  </si>
  <si>
    <t xml:space="preserve">FLYER SU                      </t>
  </si>
  <si>
    <t>PORT3</t>
  </si>
  <si>
    <t>PORT ELIZABETH</t>
  </si>
  <si>
    <t xml:space="preserve">Netcare Greenacres                 </t>
  </si>
  <si>
    <t>Main Phy</t>
  </si>
  <si>
    <t>thembisa</t>
  </si>
  <si>
    <t>POD received from cell 0659756866 M</t>
  </si>
  <si>
    <t>Flyer Suture-1</t>
  </si>
  <si>
    <t>JOHAN</t>
  </si>
  <si>
    <t>JOHANNESBURG</t>
  </si>
  <si>
    <t xml:space="preserve">Brenthurst Dispensary              </t>
  </si>
  <si>
    <t>Solomon</t>
  </si>
  <si>
    <t>George</t>
  </si>
  <si>
    <t>POD received from cell 0739842626 M</t>
  </si>
  <si>
    <t>FLYER SUTURE-1</t>
  </si>
  <si>
    <t xml:space="preserve">Netcare Akasia Hospit Phy          </t>
  </si>
  <si>
    <t>MAIN THEATRE</t>
  </si>
  <si>
    <t>PINKY</t>
  </si>
  <si>
    <t>0182</t>
  </si>
  <si>
    <t>FLYER SUTURE-3</t>
  </si>
  <si>
    <t xml:space="preserve">MORELAND PHARMACY                  </t>
  </si>
  <si>
    <t>PRISANTHA</t>
  </si>
  <si>
    <t>shikar</t>
  </si>
  <si>
    <t>POD received from cell 0844020000 M</t>
  </si>
  <si>
    <t>FLYER SUTURE-2</t>
  </si>
  <si>
    <t xml:space="preserve">Netcare Cuyler                     </t>
  </si>
  <si>
    <t>najilah</t>
  </si>
  <si>
    <t xml:space="preserve">Valley Farm Animal Hospit          </t>
  </si>
  <si>
    <t>LEBOGANG</t>
  </si>
  <si>
    <t>0112075208085</t>
  </si>
  <si>
    <t>0043</t>
  </si>
  <si>
    <t>PAARL</t>
  </si>
  <si>
    <t xml:space="preserve">Paarl Medi Clinic                  </t>
  </si>
  <si>
    <t>PHARMACY MANAGER</t>
  </si>
  <si>
    <t>Comfort</t>
  </si>
  <si>
    <t>Missed cutoff</t>
  </si>
  <si>
    <t>jlc</t>
  </si>
  <si>
    <t>POD received from cell 0671392487 M</t>
  </si>
  <si>
    <t>BETHL</t>
  </si>
  <si>
    <t>BETHLEHEM</t>
  </si>
  <si>
    <t xml:space="preserve">Hoogland Medi Clinic Pharmacy      </t>
  </si>
  <si>
    <t>WILMA JANA</t>
  </si>
  <si>
    <t>lerato</t>
  </si>
  <si>
    <t>DOC / FUE</t>
  </si>
  <si>
    <t>POD received from cell 0713010915 M</t>
  </si>
  <si>
    <t>BOX SUTURE-10</t>
  </si>
  <si>
    <t xml:space="preserve">Disa Med Constantia Pharmacy       </t>
  </si>
  <si>
    <t>MARTIN</t>
  </si>
  <si>
    <t>Asanda</t>
  </si>
  <si>
    <t>POD received from cell 0813552012 M</t>
  </si>
  <si>
    <t>STEL2</t>
  </si>
  <si>
    <t>STELLENBOSCH</t>
  </si>
  <si>
    <t xml:space="preserve">Mediclinic Stellenbosch Pharma     </t>
  </si>
  <si>
    <t>ASHLEY</t>
  </si>
  <si>
    <t xml:space="preserve">GLENDA                        </t>
  </si>
  <si>
    <t xml:space="preserve">                                        </t>
  </si>
  <si>
    <t xml:space="preserve">CLINIX - DR SK MATSEKE MEMI HO     </t>
  </si>
  <si>
    <t>LEE</t>
  </si>
  <si>
    <t>THUTO</t>
  </si>
  <si>
    <t>HND / DOC / FUE</t>
  </si>
  <si>
    <t>VRED3</t>
  </si>
  <si>
    <t>VREDENBURG</t>
  </si>
  <si>
    <t xml:space="preserve">West Coast Private Hospit          </t>
  </si>
  <si>
    <t>ELNETTE DU TOIT</t>
  </si>
  <si>
    <t>GERMAINE</t>
  </si>
  <si>
    <t xml:space="preserve">CURE DAY HOSPITALS                 </t>
  </si>
  <si>
    <t>jerome</t>
  </si>
  <si>
    <t>JUH</t>
  </si>
  <si>
    <t>POD received from cell 0737996477 M</t>
  </si>
  <si>
    <t>ELLIS</t>
  </si>
  <si>
    <t>ELLISRAS</t>
  </si>
  <si>
    <t xml:space="preserve">Mediclinic Lephalale Pharmacy      </t>
  </si>
  <si>
    <t>ELMARIE MARAIS</t>
  </si>
  <si>
    <t>Ria g</t>
  </si>
  <si>
    <t>POD received from cell 0712423614 M</t>
  </si>
  <si>
    <t>0555</t>
  </si>
  <si>
    <t xml:space="preserve">Citivet Monte Vista                </t>
  </si>
  <si>
    <t>DEE</t>
  </si>
  <si>
    <t>c beedles</t>
  </si>
  <si>
    <t>POD received from cell 0602280558 M</t>
  </si>
  <si>
    <t>BRIT1</t>
  </si>
  <si>
    <t>BRITS</t>
  </si>
  <si>
    <t xml:space="preserve">DISA MED PHARMACY BRITS            </t>
  </si>
  <si>
    <t>JOHANNA</t>
  </si>
  <si>
    <t>onica</t>
  </si>
  <si>
    <t>0250</t>
  </si>
  <si>
    <t>ROODE</t>
  </si>
  <si>
    <t>ROODEPOORT</t>
  </si>
  <si>
    <t xml:space="preserve">FLORA CLINIC DISPENSARY            </t>
  </si>
  <si>
    <t>PHIA</t>
  </si>
  <si>
    <t>gorden</t>
  </si>
  <si>
    <t>POD received from cell 0783211209 M</t>
  </si>
  <si>
    <t>BENON</t>
  </si>
  <si>
    <t>BENONI</t>
  </si>
  <si>
    <t xml:space="preserve">MMC BENONI DAY HOSPITAL            </t>
  </si>
  <si>
    <t>lesego</t>
  </si>
  <si>
    <t>POD received from cell 0840403522 M</t>
  </si>
  <si>
    <t>FLYER SUTURE-5</t>
  </si>
  <si>
    <t xml:space="preserve">HATFIELD DENTAL STUDIO             </t>
  </si>
  <si>
    <t>DR L ROOS</t>
  </si>
  <si>
    <t>MANDIE  RECEPTIONIST</t>
  </si>
  <si>
    <t>0083</t>
  </si>
  <si>
    <t>FLYER SUTURE-4</t>
  </si>
  <si>
    <t xml:space="preserve">WILGERS HOSPITAL                   </t>
  </si>
  <si>
    <t>ANITA SEEGER</t>
  </si>
  <si>
    <t>SOLOMON</t>
  </si>
  <si>
    <t>0001</t>
  </si>
  <si>
    <t>STILF</t>
  </si>
  <si>
    <t>STILFONTEIN</t>
  </si>
  <si>
    <t xml:space="preserve">LIFE ANNCRON PHARMARCY             </t>
  </si>
  <si>
    <t>ANNECK BARNARD</t>
  </si>
  <si>
    <t>POD received from cell 0764111080 M</t>
  </si>
  <si>
    <t>RUSTE</t>
  </si>
  <si>
    <t>RUSTENBURG</t>
  </si>
  <si>
    <t xml:space="preserve">Life Peglerae Hospit               </t>
  </si>
  <si>
    <t>SONIQUE VAN DEN BERG</t>
  </si>
  <si>
    <t>hana</t>
  </si>
  <si>
    <t>0300</t>
  </si>
  <si>
    <t xml:space="preserve">Life Groenkloof Hospit             </t>
  </si>
  <si>
    <t>RAKHEE THAKER</t>
  </si>
  <si>
    <t>PHINDILE</t>
  </si>
  <si>
    <t xml:space="preserve">Cosmos Hospital Pharmacy           </t>
  </si>
  <si>
    <t>NINETTE CALITZ</t>
  </si>
  <si>
    <t>VELAPHI</t>
  </si>
  <si>
    <t>MOSSE</t>
  </si>
  <si>
    <t>MOSSEL BAY</t>
  </si>
  <si>
    <t xml:space="preserve">LIFE BAYVIEW HOSPITAL PHARMACY     </t>
  </si>
  <si>
    <t>TANIA LABUSCHAGNE</t>
  </si>
  <si>
    <t>MELISSA</t>
  </si>
  <si>
    <t>Late linehaul</t>
  </si>
  <si>
    <t>rum</t>
  </si>
  <si>
    <t>BOX SUTURE-11</t>
  </si>
  <si>
    <t xml:space="preserve">St Georges Hospit DISPENSARY       </t>
  </si>
  <si>
    <t>LOLETTA STANDER</t>
  </si>
  <si>
    <t>Dino</t>
  </si>
  <si>
    <t>POD received from cell 0728834171 M</t>
  </si>
  <si>
    <t>EAST</t>
  </si>
  <si>
    <t>EAST LONDON</t>
  </si>
  <si>
    <t xml:space="preserve">CURE DAY HOSPITAL EAST LONDON      </t>
  </si>
  <si>
    <t>sibusiso</t>
  </si>
  <si>
    <t>NNS</t>
  </si>
  <si>
    <t>POD received from cell 0645575004 M</t>
  </si>
  <si>
    <t>FOCHV</t>
  </si>
  <si>
    <t>FOCHVILLE</t>
  </si>
  <si>
    <t xml:space="preserve">Leslie Williams Private Hospit     </t>
  </si>
  <si>
    <t>JOHANNAH</t>
  </si>
  <si>
    <t>Tracy</t>
  </si>
  <si>
    <t>POD received from cell 0670612858 M</t>
  </si>
  <si>
    <t>FLYER SUTURE-6</t>
  </si>
  <si>
    <t>TZANE</t>
  </si>
  <si>
    <t>TZANEEN</t>
  </si>
  <si>
    <t xml:space="preserve">Tzaneen Animal Clinic              </t>
  </si>
  <si>
    <t>jona</t>
  </si>
  <si>
    <t>0850</t>
  </si>
  <si>
    <t xml:space="preserve">Job Shimankana Tabane              </t>
  </si>
  <si>
    <t>TEMBELIHLE</t>
  </si>
  <si>
    <t>paulina</t>
  </si>
  <si>
    <t xml:space="preserve">BRITS DIEREKLINIEK-PIA             </t>
  </si>
  <si>
    <t>marizan</t>
  </si>
  <si>
    <t>BOX SUTURE-14</t>
  </si>
  <si>
    <t xml:space="preserve">MIDMED HOSPITAL PHARMACY           </t>
  </si>
  <si>
    <t>HANNES CLAPTON</t>
  </si>
  <si>
    <t xml:space="preserve">ZANELE                        </t>
  </si>
  <si>
    <t xml:space="preserve">Surgical Systems                   </t>
  </si>
  <si>
    <t>ABBY</t>
  </si>
  <si>
    <t xml:space="preserve">abby                          </t>
  </si>
  <si>
    <t xml:space="preserve">POD received from cell 0738058187 M     </t>
  </si>
  <si>
    <t>BOX SUTURE-7</t>
  </si>
  <si>
    <t>MMABA</t>
  </si>
  <si>
    <t>MMABATHO</t>
  </si>
  <si>
    <t xml:space="preserve">Clinix Itokolle Private Hospit     </t>
  </si>
  <si>
    <t>SELENA</t>
  </si>
  <si>
    <t>HILDA</t>
  </si>
  <si>
    <t>HND / DOC</t>
  </si>
  <si>
    <t>SAMPLE SUTURES-6</t>
  </si>
  <si>
    <t>NELSP</t>
  </si>
  <si>
    <t>NELSPRUIT</t>
  </si>
  <si>
    <t xml:space="preserve">MEDICLINIC NELSPRUIT               </t>
  </si>
  <si>
    <t>MARITZA GALLOWAY</t>
  </si>
  <si>
    <t>stawilly</t>
  </si>
  <si>
    <t>POD received from cell 0721259210 M</t>
  </si>
  <si>
    <t>TRACEY COETZEE</t>
  </si>
  <si>
    <t>tracy</t>
  </si>
  <si>
    <t>KIM BERNON</t>
  </si>
  <si>
    <t>SIGNED</t>
  </si>
  <si>
    <t>Hold for Collection</t>
  </si>
  <si>
    <t>lev</t>
  </si>
  <si>
    <t>KIM GRAUSO   JULIAN</t>
  </si>
  <si>
    <t>L Marang</t>
  </si>
  <si>
    <t>NGF</t>
  </si>
  <si>
    <t>POD received from cell 0659386993 M</t>
  </si>
  <si>
    <t>FUE / DOC</t>
  </si>
  <si>
    <t>0169</t>
  </si>
  <si>
    <t>KIM GRAUSO</t>
  </si>
  <si>
    <t>Jeffrey</t>
  </si>
  <si>
    <t>FUE / doc</t>
  </si>
  <si>
    <t>PREETHUM</t>
  </si>
  <si>
    <t>KEDIBONE</t>
  </si>
  <si>
    <t>JMA</t>
  </si>
  <si>
    <t>0046</t>
  </si>
  <si>
    <t xml:space="preserve">Tshepong Klerksdorp Hospital P     </t>
  </si>
  <si>
    <t>TSHIDI</t>
  </si>
  <si>
    <t xml:space="preserve">Linmed Hospit                      </t>
  </si>
  <si>
    <t>CINDY BOTHA</t>
  </si>
  <si>
    <t>thulani</t>
  </si>
  <si>
    <t xml:space="preserve">Ascot Park Dispensary - Hospif     </t>
  </si>
  <si>
    <t>NONDUDUZO</t>
  </si>
  <si>
    <t>TONGA</t>
  </si>
  <si>
    <t>TONGAAT</t>
  </si>
  <si>
    <t xml:space="preserve">RIBUMED BALLITO DAY HOSPITAL       </t>
  </si>
  <si>
    <t>mutmku</t>
  </si>
  <si>
    <t>POD received from cell 0617419153 M</t>
  </si>
  <si>
    <t xml:space="preserve">R.K.Khan Hospital                  </t>
  </si>
  <si>
    <t>R. SELLO</t>
  </si>
  <si>
    <t>lurgisani</t>
  </si>
  <si>
    <t>POD received from cell 0847413440 M</t>
  </si>
  <si>
    <t>RICHA</t>
  </si>
  <si>
    <t>RICHARDS BAY</t>
  </si>
  <si>
    <t xml:space="preserve">The Bay NonStock Medical           </t>
  </si>
  <si>
    <t>SR B B SIKOSANE</t>
  </si>
  <si>
    <t>M neal</t>
  </si>
  <si>
    <t>POD received from cell 0795550703 M</t>
  </si>
  <si>
    <t>ALBE2</t>
  </si>
  <si>
    <t>ALBERTON</t>
  </si>
  <si>
    <t xml:space="preserve">NETCARE ALBERTON HOSPITAL          </t>
  </si>
  <si>
    <t>ELVIS</t>
  </si>
  <si>
    <t>Thabang</t>
  </si>
  <si>
    <t>POD received from cell 0636608674 M</t>
  </si>
  <si>
    <t>HANA</t>
  </si>
  <si>
    <t>BOX SUTURE-9</t>
  </si>
  <si>
    <t xml:space="preserve">Urology Hospit Pharma              </t>
  </si>
  <si>
    <t>CHARMAINE</t>
  </si>
  <si>
    <t xml:space="preserve">KENNETH  PHARMACY             </t>
  </si>
  <si>
    <t>BOX SUTURE-24</t>
  </si>
  <si>
    <t>shylock</t>
  </si>
  <si>
    <t>BOX SUTURE-13</t>
  </si>
  <si>
    <t xml:space="preserve">Nelspruit Surgiclinic              </t>
  </si>
  <si>
    <t>KAREN</t>
  </si>
  <si>
    <t>c gouws</t>
  </si>
  <si>
    <t>POD received from cell 0760162059 M</t>
  </si>
  <si>
    <t xml:space="preserve">Ramsem EdmsBpk                     </t>
  </si>
  <si>
    <t xml:space="preserve">illeg                         </t>
  </si>
  <si>
    <t xml:space="preserve">Bakenkop Animal Clinic (INC)       </t>
  </si>
  <si>
    <t>NELLA</t>
  </si>
  <si>
    <t>JANIQUE</t>
  </si>
  <si>
    <t>ppm</t>
  </si>
  <si>
    <t>WELKO</t>
  </si>
  <si>
    <t>WELKOM</t>
  </si>
  <si>
    <t xml:space="preserve">Meulen Pharmacy                    </t>
  </si>
  <si>
    <t>NEIL</t>
  </si>
  <si>
    <t>Vincent</t>
  </si>
  <si>
    <t>POD received from cell 0637402252 M</t>
  </si>
  <si>
    <t xml:space="preserve">Faerie Glen Hospit                 </t>
  </si>
  <si>
    <t>CHARLE SNYMAN</t>
  </si>
  <si>
    <t>ELIZABETH</t>
  </si>
  <si>
    <t xml:space="preserve">Netcare Sunninghill PHARMACY       </t>
  </si>
  <si>
    <t>PHARMACY</t>
  </si>
  <si>
    <t xml:space="preserve">m  opperman                   </t>
  </si>
  <si>
    <t xml:space="preserve">POD received from cell 0633129458 M     </t>
  </si>
  <si>
    <t>BOX SUTURE-8</t>
  </si>
  <si>
    <t>Judel</t>
  </si>
  <si>
    <t xml:space="preserve">MAYO CLINIC  MAYO 2 THEATRE        </t>
  </si>
  <si>
    <t>christelle</t>
  </si>
  <si>
    <t>POD received from cell 0699944932 M</t>
  </si>
  <si>
    <t>ERMEL</t>
  </si>
  <si>
    <t>ERMELO</t>
  </si>
  <si>
    <t xml:space="preserve">Ermelo Pharma                      </t>
  </si>
  <si>
    <t>TUMELO</t>
  </si>
  <si>
    <t xml:space="preserve">Advanced Durbanville               </t>
  </si>
  <si>
    <t>ANKIA</t>
  </si>
  <si>
    <t>David</t>
  </si>
  <si>
    <t>POD received from cell 0738726261 M</t>
  </si>
  <si>
    <t xml:space="preserve">DR C DOMAN -PIA                    </t>
  </si>
  <si>
    <t>DOMAN</t>
  </si>
  <si>
    <t>0133</t>
  </si>
  <si>
    <t>SANDT</t>
  </si>
  <si>
    <t>SANDTON</t>
  </si>
  <si>
    <t xml:space="preserve">SUNNINGHILL RADIOLOGY - PIA        </t>
  </si>
  <si>
    <t>malope</t>
  </si>
  <si>
    <t>POD received from cell 0732219682 M</t>
  </si>
  <si>
    <t xml:space="preserve">BUSAMED LOWVELD PRIVATE HOSPIT     </t>
  </si>
  <si>
    <t>HAPPY</t>
  </si>
  <si>
    <t>andile</t>
  </si>
  <si>
    <t xml:space="preserve">VINDMED MEDICAL SUPPLIES           </t>
  </si>
  <si>
    <t>ADRI</t>
  </si>
  <si>
    <t>ABI</t>
  </si>
  <si>
    <t xml:space="preserve">DR RHOODIE GARRANA                 </t>
  </si>
  <si>
    <t>MARY SUE</t>
  </si>
  <si>
    <t>sihle</t>
  </si>
  <si>
    <t>POD received from cell 0737168659 M</t>
  </si>
  <si>
    <t>PIET2</t>
  </si>
  <si>
    <t>PIETERSBURG</t>
  </si>
  <si>
    <t xml:space="preserve">NETCARE POLOKWANE                  </t>
  </si>
  <si>
    <t>MAIN PHARMACY</t>
  </si>
  <si>
    <t>martha</t>
  </si>
  <si>
    <t>Outlying delivery location</t>
  </si>
  <si>
    <t>SYSTEM</t>
  </si>
  <si>
    <t>0699</t>
  </si>
  <si>
    <t xml:space="preserve">Life Brenthurst Hospital Phy       </t>
  </si>
  <si>
    <t>l marana</t>
  </si>
  <si>
    <t>BOX SUTURE-196 FLYER SUTURE-4</t>
  </si>
  <si>
    <t xml:space="preserve">RMC PHARMACY (PTY) LTD             </t>
  </si>
  <si>
    <t>KEVIN</t>
  </si>
  <si>
    <t>BOX SUTURE-12</t>
  </si>
  <si>
    <t xml:space="preserve">Fourways Hospital Phy              </t>
  </si>
  <si>
    <t>CHIDO CHAUKE</t>
  </si>
  <si>
    <t>alex</t>
  </si>
  <si>
    <t>POD received from cell 0734288184 M</t>
  </si>
  <si>
    <t xml:space="preserve">Vetscape                           </t>
  </si>
  <si>
    <t>NINA</t>
  </si>
  <si>
    <t>NATASHA</t>
  </si>
  <si>
    <t>FICKS</t>
  </si>
  <si>
    <t>FICKSBURG</t>
  </si>
  <si>
    <t xml:space="preserve">Ficksburg Hospit                   </t>
  </si>
  <si>
    <t>dlamini</t>
  </si>
  <si>
    <t>VEREE</t>
  </si>
  <si>
    <t>VEREENIGING</t>
  </si>
  <si>
    <t xml:space="preserve">CLINIX - DR PHAKISA MOKHESI PV     </t>
  </si>
  <si>
    <t>PETRUS</t>
  </si>
  <si>
    <t xml:space="preserve">RHC MEDICAL SUPPLIES               </t>
  </si>
  <si>
    <t>kevin</t>
  </si>
  <si>
    <t>POD received from cell 0739570238 M</t>
  </si>
  <si>
    <t xml:space="preserve">Medi Clinic Vereeniging            </t>
  </si>
  <si>
    <t>CECILE-PHARMACY</t>
  </si>
  <si>
    <t>ISAAC</t>
  </si>
  <si>
    <t xml:space="preserve">DR A G KEPLER                      </t>
  </si>
  <si>
    <t>LEE-ANNE</t>
  </si>
  <si>
    <t>Lee Ann</t>
  </si>
  <si>
    <t>jeg</t>
  </si>
  <si>
    <t>PHIA SWARTZ</t>
  </si>
  <si>
    <t>sithembile</t>
  </si>
  <si>
    <t xml:space="preserve">Wilgeheuwel Hospital Pharmacy      </t>
  </si>
  <si>
    <t>MARION PUTTERLL</t>
  </si>
  <si>
    <t>Thulani</t>
  </si>
  <si>
    <t>POD received from cell 0715201240 M</t>
  </si>
  <si>
    <t>ZANELE MASEMOLA</t>
  </si>
  <si>
    <t xml:space="preserve">BIOCLIN SOLUTIONS                  </t>
  </si>
  <si>
    <t>CHRISTELLE</t>
  </si>
  <si>
    <t>NICO</t>
  </si>
  <si>
    <t>0309045536088</t>
  </si>
  <si>
    <t>RONEL DE HAAN</t>
  </si>
  <si>
    <t>L MARANG</t>
  </si>
  <si>
    <t>SPRI3</t>
  </si>
  <si>
    <t>SPRINGS</t>
  </si>
  <si>
    <t xml:space="preserve">Far East Rand Hospital             </t>
  </si>
  <si>
    <t>Denis</t>
  </si>
  <si>
    <t>POD received from cell 0609039667 M</t>
  </si>
  <si>
    <t xml:space="preserve">ROYAL BUFFALO SPECIALIST HOSPI     </t>
  </si>
  <si>
    <t>jeone</t>
  </si>
  <si>
    <t>POD received from cell 0732794033 M</t>
  </si>
  <si>
    <t>Charmaine</t>
  </si>
  <si>
    <t>Box Suture-2</t>
  </si>
  <si>
    <t>Chido Chauke</t>
  </si>
  <si>
    <t>Alex</t>
  </si>
  <si>
    <t>POD received from cell 0721366624 M</t>
  </si>
  <si>
    <t>Box Suture-10</t>
  </si>
  <si>
    <t>ALICE</t>
  </si>
  <si>
    <t>SUTURE REPAIR</t>
  </si>
  <si>
    <t xml:space="preserve">Nelson Mandela Childrens Hospi     </t>
  </si>
  <si>
    <t>EPHRAIM</t>
  </si>
  <si>
    <t>boitshepo</t>
  </si>
  <si>
    <t>abby</t>
  </si>
  <si>
    <t>POD received from cell 0738058187 M</t>
  </si>
  <si>
    <t>KEMPT</t>
  </si>
  <si>
    <t>KEMPTON PARK</t>
  </si>
  <si>
    <t xml:space="preserve">Netcare Waterfall City Phy         </t>
  </si>
  <si>
    <t>sbongiseni</t>
  </si>
  <si>
    <t>POD received from cell 0605335750 M</t>
  </si>
  <si>
    <t>FLYER SUTURE</t>
  </si>
  <si>
    <t>BOKSB</t>
  </si>
  <si>
    <t>BOKSBURG</t>
  </si>
  <si>
    <t xml:space="preserve">Clinix Botshelong Hospit           </t>
  </si>
  <si>
    <t>MDUDUZI</t>
  </si>
  <si>
    <t>matlala</t>
  </si>
  <si>
    <t>POD received from cell 0670696062 M</t>
  </si>
  <si>
    <t>VANDE</t>
  </si>
  <si>
    <t>VANDERBIJLPARK</t>
  </si>
  <si>
    <t xml:space="preserve">EMFULENI MEDI CLINIC PHARMACY      </t>
  </si>
  <si>
    <t>BESSIE POSATUMUS</t>
  </si>
  <si>
    <t>ANDREW</t>
  </si>
  <si>
    <t xml:space="preserve">Dr S.D. Otto                       </t>
  </si>
  <si>
    <t>CATHY</t>
  </si>
  <si>
    <t>Helene</t>
  </si>
  <si>
    <t>ANITAS</t>
  </si>
  <si>
    <t xml:space="preserve">SOLOMON                       </t>
  </si>
  <si>
    <t>FLYER SUTURES-01</t>
  </si>
  <si>
    <t xml:space="preserve">DR MA HENRY AND ASSOCIATED NO1     </t>
  </si>
  <si>
    <t>AZIZA</t>
  </si>
  <si>
    <t>alison</t>
  </si>
  <si>
    <t>POD received from cell 0834604438 M</t>
  </si>
  <si>
    <t>FLYER SUTURES-1</t>
  </si>
  <si>
    <t>HERMA</t>
  </si>
  <si>
    <t>HERMANUS</t>
  </si>
  <si>
    <t xml:space="preserve">Hermanus Day Hospit                </t>
  </si>
  <si>
    <t>ELAINE</t>
  </si>
  <si>
    <t>meghan</t>
  </si>
  <si>
    <t>POD received from cell 0627198686 M</t>
  </si>
  <si>
    <t>FLYERSUTURES-4</t>
  </si>
  <si>
    <t xml:space="preserve">Test Africa                        </t>
  </si>
  <si>
    <t>Collect by 3pm</t>
  </si>
  <si>
    <t>Alex Buys</t>
  </si>
  <si>
    <t>Christa Oosthuizen</t>
  </si>
  <si>
    <t xml:space="preserve">WC HEALTH Victoria Hospit          </t>
  </si>
  <si>
    <t>TANYA FESTER</t>
  </si>
  <si>
    <t>Kendrick</t>
  </si>
  <si>
    <t>POD received from cell 0792230061 M</t>
  </si>
  <si>
    <t xml:space="preserve">Unitas Hospit                      </t>
  </si>
  <si>
    <t>JOHN VAN GUND</t>
  </si>
  <si>
    <t>ONICA</t>
  </si>
  <si>
    <t xml:space="preserve">N17 Private Hospit                 </t>
  </si>
  <si>
    <t>FRED CARR</t>
  </si>
  <si>
    <t>Thulisile</t>
  </si>
  <si>
    <t>0140</t>
  </si>
  <si>
    <t xml:space="preserve">Old Chapel Vet Clinic              </t>
  </si>
  <si>
    <t>Anthony</t>
  </si>
  <si>
    <t>ANTHONY</t>
  </si>
  <si>
    <t>0606025924089</t>
  </si>
  <si>
    <t>RICHARD</t>
  </si>
  <si>
    <t>CITRU</t>
  </si>
  <si>
    <t>CITRUSDAL</t>
  </si>
  <si>
    <t xml:space="preserve">WC Health citrusdal Hospit         </t>
  </si>
  <si>
    <t>MR G MEYER</t>
  </si>
  <si>
    <t>P  PHATSOANE</t>
  </si>
  <si>
    <t xml:space="preserve">Medicare Hospital Equipment        </t>
  </si>
  <si>
    <t xml:space="preserve">Amos                          </t>
  </si>
  <si>
    <t xml:space="preserve">POD received from cell 0791069864 M     </t>
  </si>
  <si>
    <t xml:space="preserve">LakeSmit   Partners INC            </t>
  </si>
  <si>
    <t>TASHNI HARILALL</t>
  </si>
  <si>
    <t>MARISTA</t>
  </si>
  <si>
    <t>POD received from cell 0716311909 M</t>
  </si>
  <si>
    <t>EMPAN</t>
  </si>
  <si>
    <t>EMPANGENI</t>
  </si>
  <si>
    <t xml:space="preserve">Queen Nandi Regional Hospit        </t>
  </si>
  <si>
    <t>BUNCY</t>
  </si>
  <si>
    <t xml:space="preserve">Disa Med Stellenbosch              </t>
  </si>
  <si>
    <t>JUANEL</t>
  </si>
  <si>
    <t>DAMON</t>
  </si>
  <si>
    <t>daj</t>
  </si>
  <si>
    <t xml:space="preserve">Mediclinic Limpopo                 </t>
  </si>
  <si>
    <t>VINOLIAH</t>
  </si>
  <si>
    <t>Martina</t>
  </si>
  <si>
    <t>POD received from cell 0762500778 M</t>
  </si>
  <si>
    <t xml:space="preserve">STELLENBOSCH DIEREHOSPITAAL        </t>
  </si>
  <si>
    <t>marietjie stamp</t>
  </si>
  <si>
    <t>GERMI</t>
  </si>
  <si>
    <t>GERMISTON</t>
  </si>
  <si>
    <t xml:space="preserve">Life Roseacres Hospital            </t>
  </si>
  <si>
    <t>MICHELLE DE BEER</t>
  </si>
  <si>
    <t>A DE WET</t>
  </si>
  <si>
    <t>BOX SUTURE-16</t>
  </si>
  <si>
    <t xml:space="preserve">Mediclinic Sandton Pharmacy        </t>
  </si>
  <si>
    <t>COMFORT PHARMACY</t>
  </si>
  <si>
    <t>juven</t>
  </si>
  <si>
    <t>POD received from cell 0697385380 M</t>
  </si>
  <si>
    <t xml:space="preserve">MUELMED HOSPITAL PHY               </t>
  </si>
  <si>
    <t>MARIA</t>
  </si>
  <si>
    <t>keisha</t>
  </si>
  <si>
    <t>nch</t>
  </si>
  <si>
    <t>MIDRA</t>
  </si>
  <si>
    <t>MIDRAND</t>
  </si>
  <si>
    <t xml:space="preserve">Glen Austin Equine Clinic          </t>
  </si>
  <si>
    <t>CHERYL</t>
  </si>
  <si>
    <t>Cheml</t>
  </si>
  <si>
    <t>Driver late</t>
  </si>
  <si>
    <t>ATH</t>
  </si>
  <si>
    <t>POD received from cell 0658308170 M</t>
  </si>
  <si>
    <t xml:space="preserve">Clinix Botshelong - Empilweni      </t>
  </si>
  <si>
    <t>ayanda</t>
  </si>
  <si>
    <t>HND / FUE / DOC</t>
  </si>
  <si>
    <t xml:space="preserve">Netcare Montana Hospit             </t>
  </si>
  <si>
    <t>BENNY</t>
  </si>
  <si>
    <t xml:space="preserve">KINGSBURY DISPENSARY               </t>
  </si>
  <si>
    <t>HUSHENDREE NAICKER</t>
  </si>
  <si>
    <t>timoti</t>
  </si>
  <si>
    <t xml:space="preserve">Lyns Vet Supplies                  </t>
  </si>
  <si>
    <t>LYN</t>
  </si>
  <si>
    <t>lore</t>
  </si>
  <si>
    <t>POD received from cell 0723748549 M</t>
  </si>
  <si>
    <t>AYANDA</t>
  </si>
  <si>
    <t xml:space="preserve">Advanced MFT (PTY)LTD              </t>
  </si>
  <si>
    <t>luvuyo</t>
  </si>
  <si>
    <t xml:space="preserve">GARSFONTEIN VETERINARY CLINIC      </t>
  </si>
  <si>
    <t>BRIN</t>
  </si>
  <si>
    <t>MONIQUE SKEA</t>
  </si>
  <si>
    <t xml:space="preserve">Synbarr                            </t>
  </si>
  <si>
    <t>JEFFREY</t>
  </si>
  <si>
    <t>Elaine Wentzel</t>
  </si>
  <si>
    <t xml:space="preserve">L Marang                      </t>
  </si>
  <si>
    <t xml:space="preserve">POD received from cell 0659386993 M     </t>
  </si>
  <si>
    <t>LOUIS</t>
  </si>
  <si>
    <t>LOUIS TRICHARDT</t>
  </si>
  <si>
    <t xml:space="preserve">ZOUTPANSBERG PRIVATE HOSPITAL      </t>
  </si>
  <si>
    <t>Prince</t>
  </si>
  <si>
    <t>POD received from cell 0648934187 M</t>
  </si>
  <si>
    <t>0920</t>
  </si>
  <si>
    <t>KIMBE</t>
  </si>
  <si>
    <t>KIMBERLEY</t>
  </si>
  <si>
    <t xml:space="preserve">Royal Hospit   Heart Cntr          </t>
  </si>
  <si>
    <t>YOLANDA</t>
  </si>
  <si>
    <t>naidoo</t>
  </si>
  <si>
    <t>sup</t>
  </si>
  <si>
    <t xml:space="preserve">NETCARE FERNCREST                  </t>
  </si>
  <si>
    <t>TOKOLLO</t>
  </si>
  <si>
    <t>ONICCA</t>
  </si>
  <si>
    <t xml:space="preserve">rethabile                     </t>
  </si>
  <si>
    <t xml:space="preserve">POD received from cell 0810709670 M     </t>
  </si>
  <si>
    <t>WORCE</t>
  </si>
  <si>
    <t>WORCESTER</t>
  </si>
  <si>
    <t xml:space="preserve">Advanced Worcester                 </t>
  </si>
  <si>
    <t>LIZELLE</t>
  </si>
  <si>
    <t>marcell</t>
  </si>
  <si>
    <t>POD received from cell 0813352451 M</t>
  </si>
  <si>
    <t>VRED1</t>
  </si>
  <si>
    <t>VREDE</t>
  </si>
  <si>
    <t xml:space="preserve">Vrede Hospit                       </t>
  </si>
  <si>
    <t>ANIKA COETZEE</t>
  </si>
  <si>
    <t xml:space="preserve">CLAUDENE                      </t>
  </si>
  <si>
    <t xml:space="preserve">BUTHELELA PROJECTS PTY LTD         </t>
  </si>
  <si>
    <t>RIAAN BOUWER</t>
  </si>
  <si>
    <t>RIAAN</t>
  </si>
  <si>
    <t xml:space="preserve">EDGE DAY HOPITAL                   </t>
  </si>
  <si>
    <t>Shiznai</t>
  </si>
  <si>
    <t xml:space="preserve">Impala Platinum Mines              </t>
  </si>
  <si>
    <t>LINDA</t>
  </si>
  <si>
    <t>LEONARD</t>
  </si>
  <si>
    <t xml:space="preserve">Sunward Prk Hospit                 </t>
  </si>
  <si>
    <t>EUGENE FOURIE</t>
  </si>
  <si>
    <t xml:space="preserve">thabang                       </t>
  </si>
  <si>
    <t>mmd</t>
  </si>
  <si>
    <t xml:space="preserve">POD received from cell 0714051959 M     </t>
  </si>
  <si>
    <t xml:space="preserve">RH MATJHABENG PVT HOSPITAL PHY     </t>
  </si>
  <si>
    <t>HENESIA</t>
  </si>
  <si>
    <t>Themba</t>
  </si>
  <si>
    <t>POD received from cell 0723646416 M</t>
  </si>
  <si>
    <t xml:space="preserve">INKOSI ALBERT LUTHULI CENTRAL      </t>
  </si>
  <si>
    <t>Nhlakanipho</t>
  </si>
  <si>
    <t>POD received from cell 0817091316 M</t>
  </si>
  <si>
    <t>HOEDS</t>
  </si>
  <si>
    <t>HOEDSPRUIT</t>
  </si>
  <si>
    <t xml:space="preserve">HOEDSPRUIT PRIVATE HOSPITAL        </t>
  </si>
  <si>
    <t>phutu</t>
  </si>
  <si>
    <t>POD received from cell 0785460164 M</t>
  </si>
  <si>
    <t xml:space="preserve">Clinix - Tshepo Themba Dispens     </t>
  </si>
  <si>
    <t>GLADNESS</t>
  </si>
  <si>
    <t>LEBO</t>
  </si>
  <si>
    <t>mduduzi</t>
  </si>
  <si>
    <t>NCH</t>
  </si>
  <si>
    <t xml:space="preserve">Morningside Medi Clinic Pharma     </t>
  </si>
  <si>
    <t>CONRAND VAN DER MESHT</t>
  </si>
  <si>
    <t>Richs</t>
  </si>
  <si>
    <t>amt</t>
  </si>
  <si>
    <t>POD received from cell 0621762616 M</t>
  </si>
  <si>
    <t>THABO</t>
  </si>
  <si>
    <t xml:space="preserve">Kawari Wholesaler                  </t>
  </si>
  <si>
    <t>masilo</t>
  </si>
  <si>
    <t>POD received from cell 0833616148 M</t>
  </si>
  <si>
    <t>BAFANA</t>
  </si>
  <si>
    <t>Ankia</t>
  </si>
  <si>
    <t>rian</t>
  </si>
  <si>
    <t>juh</t>
  </si>
  <si>
    <t>POD received from cell 0625092893 M</t>
  </si>
  <si>
    <t>C beelh</t>
  </si>
  <si>
    <t>DAJ</t>
  </si>
  <si>
    <t>Brandon</t>
  </si>
  <si>
    <t xml:space="preserve">Witbank Veterinary Hospit          </t>
  </si>
  <si>
    <t>MELANDRIE</t>
  </si>
  <si>
    <t>zelda</t>
  </si>
  <si>
    <t>Michelle De Beer</t>
  </si>
  <si>
    <t>Joseph</t>
  </si>
  <si>
    <t>POD received from cell 0787647917 M</t>
  </si>
  <si>
    <t xml:space="preserve">Netcare Linkwood Theatre           </t>
  </si>
  <si>
    <t>IRENE SCHAPER</t>
  </si>
  <si>
    <t>mphahlele</t>
  </si>
  <si>
    <t>POD received from cell 0609545808 M</t>
  </si>
  <si>
    <t xml:space="preserve">ADVANCED PANORAMA                  </t>
  </si>
  <si>
    <t>Elroy</t>
  </si>
  <si>
    <t xml:space="preserve">Netcare Femina Pharma              </t>
  </si>
  <si>
    <t>LENNY</t>
  </si>
  <si>
    <t xml:space="preserve">WC HEALTH PAARL Hospit             </t>
  </si>
  <si>
    <t>MRS M LUDICK</t>
  </si>
  <si>
    <t>Lawrencia</t>
  </si>
  <si>
    <t>BOX SUTURE-20</t>
  </si>
  <si>
    <t>KNYSN</t>
  </si>
  <si>
    <t>KNYSNA</t>
  </si>
  <si>
    <t xml:space="preserve">LIFE KNYSNA PHY                    </t>
  </si>
  <si>
    <t>PIETER REYNECKE</t>
  </si>
  <si>
    <t>JEROME</t>
  </si>
  <si>
    <t xml:space="preserve">Life Rosepark Hospital Phy         </t>
  </si>
  <si>
    <t>LORINDA CLOETE</t>
  </si>
  <si>
    <t>illeg</t>
  </si>
  <si>
    <t>the</t>
  </si>
  <si>
    <t xml:space="preserve">The Surgical Institute             </t>
  </si>
  <si>
    <t>VALENCIA</t>
  </si>
  <si>
    <t>Lerato</t>
  </si>
  <si>
    <t>BOX SUTURE-19</t>
  </si>
  <si>
    <t>tyreeq</t>
  </si>
  <si>
    <t>TRICH</t>
  </si>
  <si>
    <t>TRICHARDT</t>
  </si>
  <si>
    <t xml:space="preserve">MEDICLINIC HIGHVELD PHARMACY       </t>
  </si>
  <si>
    <t>MARIETJIE SCHIZZAROTTO</t>
  </si>
  <si>
    <t>M GOUWS</t>
  </si>
  <si>
    <t>BOX SUTURE-4</t>
  </si>
  <si>
    <t>KENNETH  PHARMACY</t>
  </si>
  <si>
    <t>BOX SUTURE-3</t>
  </si>
  <si>
    <t xml:space="preserve">Dr Van Dyk   Partners              </t>
  </si>
  <si>
    <t>Ruth</t>
  </si>
  <si>
    <t xml:space="preserve">Medical                       </t>
  </si>
  <si>
    <t>CLOCO</t>
  </si>
  <si>
    <t>CLOCOLAN</t>
  </si>
  <si>
    <t xml:space="preserve">JOHN DANIEL NEWBERRY DISTRICT      </t>
  </si>
  <si>
    <t>ZEENAT OSMAN</t>
  </si>
  <si>
    <t>prins</t>
  </si>
  <si>
    <t xml:space="preserve">PHOENIX CHC                        </t>
  </si>
  <si>
    <t>siluondiwe</t>
  </si>
  <si>
    <t>POD received from cell 0698085401 M</t>
  </si>
  <si>
    <t>MICHAEL</t>
  </si>
  <si>
    <t xml:space="preserve">Medicentre Pharmacy City Hospi     </t>
  </si>
  <si>
    <t>POD received from cell 0682690407 M</t>
  </si>
  <si>
    <t xml:space="preserve">BLOEMFONTEIN NATIONAL DISTRICT     </t>
  </si>
  <si>
    <t>SUPPLY CHAIN-JOYCE</t>
  </si>
  <si>
    <t>K ILLEG</t>
  </si>
  <si>
    <t>SENEK</t>
  </si>
  <si>
    <t>SENEKAL</t>
  </si>
  <si>
    <t xml:space="preserve">Senekal Provincial Hospit          </t>
  </si>
  <si>
    <t>R M BICO</t>
  </si>
  <si>
    <t>visser</t>
  </si>
  <si>
    <t>POD received from cell 0736817362 M</t>
  </si>
  <si>
    <t xml:space="preserve">Imvula Medical                     </t>
  </si>
  <si>
    <t>LYDIA</t>
  </si>
  <si>
    <t xml:space="preserve">Netcare Park Lane Pharmacy         </t>
  </si>
  <si>
    <t>lesetsa</t>
  </si>
  <si>
    <t xml:space="preserve">SKYNET BLOEMFONTEIN DEPOT          </t>
  </si>
  <si>
    <t>TRACEY</t>
  </si>
  <si>
    <t xml:space="preserve">coetzee                       </t>
  </si>
  <si>
    <t>EUGENI</t>
  </si>
  <si>
    <t xml:space="preserve">Citivet Bothasig                   </t>
  </si>
  <si>
    <t xml:space="preserve">St Georges Hospit                  </t>
  </si>
  <si>
    <t>SOME2</t>
  </si>
  <si>
    <t>SOMERSET WEST</t>
  </si>
  <si>
    <t xml:space="preserve">WC Health Helderberg Hospit        </t>
  </si>
  <si>
    <t>MARINDA ZWICK</t>
  </si>
  <si>
    <t>m zwick</t>
  </si>
  <si>
    <t>POD received from cell 0622930487 M</t>
  </si>
  <si>
    <t xml:space="preserve">WC Health Worcester Hospit         </t>
  </si>
  <si>
    <t>herman</t>
  </si>
  <si>
    <t xml:space="preserve">Life Eugene Marais Hospit          </t>
  </si>
  <si>
    <t>FERNANDO WILLIAMS</t>
  </si>
  <si>
    <t>ARTHUR</t>
  </si>
  <si>
    <t xml:space="preserve">ST DOMINICS DISPENSARY             </t>
  </si>
  <si>
    <t>BRETT KRIEL</t>
  </si>
  <si>
    <t>Odwa</t>
  </si>
  <si>
    <t>SSM</t>
  </si>
  <si>
    <t>POD received from cell 0780568122 M</t>
  </si>
  <si>
    <t xml:space="preserve">AHMED Al-Kadi Private Hospital     </t>
  </si>
  <si>
    <t>CASSIM HOOSEN</t>
  </si>
  <si>
    <t xml:space="preserve">BOX STAT                      </t>
  </si>
  <si>
    <t>THULANI</t>
  </si>
  <si>
    <t xml:space="preserve">HUMANA HEALTHCARE                  </t>
  </si>
  <si>
    <t>navs</t>
  </si>
  <si>
    <t>POD received from cell 0638672247 M</t>
  </si>
  <si>
    <t xml:space="preserve">Kopanong PROVINCIAL Hospit         </t>
  </si>
  <si>
    <t>MIRRIAM</t>
  </si>
  <si>
    <t>PIET1</t>
  </si>
  <si>
    <t>PIETERMARITZBURG</t>
  </si>
  <si>
    <t xml:space="preserve">Northdale Hospit                   </t>
  </si>
  <si>
    <t>MRS NAIDOO</t>
  </si>
  <si>
    <t>Ms Kedibone Manenzhe</t>
  </si>
  <si>
    <t>Flyer Documents</t>
  </si>
  <si>
    <t>STANG</t>
  </si>
  <si>
    <t>STANGER</t>
  </si>
  <si>
    <t xml:space="preserve">Stanger Hospit                     </t>
  </si>
  <si>
    <t>LEUL(STORES)</t>
  </si>
  <si>
    <t>HEILB</t>
  </si>
  <si>
    <t>HEILBRON</t>
  </si>
  <si>
    <t xml:space="preserve">Tokollo Hospit                     </t>
  </si>
  <si>
    <t xml:space="preserve">Reitz Hospit                       </t>
  </si>
  <si>
    <t>sanmari</t>
  </si>
  <si>
    <t>POD received from cell 0634919111 M</t>
  </si>
  <si>
    <t>HOOPS</t>
  </si>
  <si>
    <t>HOOPSTAD</t>
  </si>
  <si>
    <t xml:space="preserve">Hoopstad Mohau Hospit              </t>
  </si>
  <si>
    <t>MARIZAAN</t>
  </si>
  <si>
    <t>GEORG</t>
  </si>
  <si>
    <t>GEORGE</t>
  </si>
  <si>
    <t xml:space="preserve">MEDICLINIC GENEVA                  </t>
  </si>
  <si>
    <t>LIEZEL</t>
  </si>
  <si>
    <t>BULELANI</t>
  </si>
  <si>
    <t xml:space="preserve">VELAPHI                       </t>
  </si>
  <si>
    <t>r naidoo</t>
  </si>
  <si>
    <t>GRR</t>
  </si>
  <si>
    <t xml:space="preserve">Mediclinic Highveld                </t>
  </si>
  <si>
    <t>SHILE</t>
  </si>
  <si>
    <t>LOTETTA STANDER</t>
  </si>
  <si>
    <t xml:space="preserve">Life Carstenhof Hoispital          </t>
  </si>
  <si>
    <t>ROSCHELLE DHANI</t>
  </si>
  <si>
    <t>KHOMOTSO</t>
  </si>
  <si>
    <t>BOX SUTURE-15</t>
  </si>
  <si>
    <t xml:space="preserve">Eugene Marais Hospit PHARMACY      </t>
  </si>
  <si>
    <t>SAMUEL</t>
  </si>
  <si>
    <t>BOX SUTURE-23</t>
  </si>
  <si>
    <t>POTGI</t>
  </si>
  <si>
    <t>POTGIETERSRUS</t>
  </si>
  <si>
    <t xml:space="preserve">Mokopane Hospit                    </t>
  </si>
  <si>
    <t>matsa</t>
  </si>
  <si>
    <t>liv</t>
  </si>
  <si>
    <t>POD received from cell 0815633627 M</t>
  </si>
  <si>
    <t>0601</t>
  </si>
  <si>
    <t xml:space="preserve">Roseacres DIDPENSARY               </t>
  </si>
  <si>
    <t>POD received from cell 0679620868 M</t>
  </si>
  <si>
    <t>FRAN1</t>
  </si>
  <si>
    <t>FRANKFORT</t>
  </si>
  <si>
    <t xml:space="preserve">Frankfort Hospit                   </t>
  </si>
  <si>
    <t>N GENUKA</t>
  </si>
  <si>
    <t>Melissa</t>
  </si>
  <si>
    <t xml:space="preserve">DURDOC PHARMACY                    </t>
  </si>
  <si>
    <t>CHRISTINA</t>
  </si>
  <si>
    <t xml:space="preserve">BUSAMED BRAM FISHER INT AIRPOR     </t>
  </si>
  <si>
    <t xml:space="preserve">Tshwane District Hospit            </t>
  </si>
  <si>
    <t xml:space="preserve">WC Health Somerset Hospit          </t>
  </si>
  <si>
    <t>LADYS</t>
  </si>
  <si>
    <t>LADYSMITH (NTL)</t>
  </si>
  <si>
    <t xml:space="preserve">Ladysmith Provincial Hospit        </t>
  </si>
  <si>
    <t>NYEMBE</t>
  </si>
  <si>
    <t>RANDB</t>
  </si>
  <si>
    <t>RANDBURG</t>
  </si>
  <si>
    <t xml:space="preserve">UMFAZI UNITED PTY LTD              </t>
  </si>
  <si>
    <t>BOX SUTURE-6</t>
  </si>
  <si>
    <t xml:space="preserve">CENTRAL VET                        </t>
  </si>
  <si>
    <t xml:space="preserve">Boulevard Animal Hospit            </t>
  </si>
  <si>
    <t xml:space="preserve">mariska                       </t>
  </si>
  <si>
    <t xml:space="preserve">POD received from cell 0680200394 M     </t>
  </si>
  <si>
    <t>Zoleka</t>
  </si>
  <si>
    <t xml:space="preserve">LEONARD                       </t>
  </si>
  <si>
    <t>UMTAT</t>
  </si>
  <si>
    <t>UMTATA</t>
  </si>
  <si>
    <t xml:space="preserve">HEROLIM PRIVATE HOSPITAL           </t>
  </si>
  <si>
    <t>MINETTE</t>
  </si>
  <si>
    <t xml:space="preserve">LYNS VET SUPPLIES                  </t>
  </si>
  <si>
    <t>D sherry</t>
  </si>
  <si>
    <t>MATSATSI</t>
  </si>
  <si>
    <t xml:space="preserve">PRESVIEW HOSPITAL PHARMACY         </t>
  </si>
  <si>
    <t>SANRIKA NAIDOO</t>
  </si>
  <si>
    <t>Promise</t>
  </si>
  <si>
    <t>POD received from cell 0733906271 M</t>
  </si>
  <si>
    <t>BRAKP</t>
  </si>
  <si>
    <t>BRAKPAN</t>
  </si>
  <si>
    <t xml:space="preserve">DALVIEW DISPENSARY                 </t>
  </si>
  <si>
    <t>LUYANDA MAGODLA</t>
  </si>
  <si>
    <t>sig</t>
  </si>
  <si>
    <t>POD received from cell 0846301490 M</t>
  </si>
  <si>
    <t>Phia Swartz</t>
  </si>
  <si>
    <t>safo</t>
  </si>
  <si>
    <t>Flyer Suture-2</t>
  </si>
  <si>
    <t>Pierre</t>
  </si>
  <si>
    <t xml:space="preserve">MINETTE                       </t>
  </si>
  <si>
    <t>MAIN PHY</t>
  </si>
  <si>
    <t xml:space="preserve">ANDREW                        </t>
  </si>
  <si>
    <t xml:space="preserve">BRENTHURST DISPENSARY              </t>
  </si>
  <si>
    <t>Flyer Suture-3</t>
  </si>
  <si>
    <t xml:space="preserve">Bergbos Dierekliniek               </t>
  </si>
  <si>
    <t xml:space="preserve">Dr Michaels Selikson               </t>
  </si>
  <si>
    <t>HELEN</t>
  </si>
  <si>
    <t>LEE ANNE</t>
  </si>
  <si>
    <t>minnie</t>
  </si>
  <si>
    <t>bester</t>
  </si>
  <si>
    <t xml:space="preserve">Milnerton Medi Clinic Pharma       </t>
  </si>
  <si>
    <t>SARAH</t>
  </si>
  <si>
    <t>songezo</t>
  </si>
  <si>
    <t xml:space="preserve">Dr M Hannah                        </t>
  </si>
  <si>
    <t>DR HANNAH</t>
  </si>
  <si>
    <t xml:space="preserve">HELEN                         </t>
  </si>
  <si>
    <t xml:space="preserve">GABLER MEDOICAL                    </t>
  </si>
  <si>
    <t>JULIAN</t>
  </si>
  <si>
    <t xml:space="preserve">Tambo Memorial Hospital            </t>
  </si>
  <si>
    <t xml:space="preserve">Pietersburg Hospital(Polokwane     </t>
  </si>
  <si>
    <t>0700</t>
  </si>
  <si>
    <t>ISITH</t>
  </si>
  <si>
    <t>ISITHEBE</t>
  </si>
  <si>
    <t xml:space="preserve">SUNDUMBILI CHC                     </t>
  </si>
  <si>
    <t xml:space="preserve">UMPHUMULO HOSPITAL                 </t>
  </si>
  <si>
    <t>SBONELO SITHOLE</t>
  </si>
  <si>
    <t xml:space="preserve">INKOSI ALBERT LUTHULI HOSPITAL     </t>
  </si>
  <si>
    <t>VUMISILE MAJALI</t>
  </si>
  <si>
    <t xml:space="preserve">kING EDWARD VIII Hospit            </t>
  </si>
  <si>
    <t>N. KUNENE</t>
  </si>
  <si>
    <t>Nina</t>
  </si>
  <si>
    <t xml:space="preserve">CURE DAY HOSPITAL FOURWAYS         </t>
  </si>
  <si>
    <t xml:space="preserve">PARKMORE VETERINARY CLINIC         </t>
  </si>
  <si>
    <t>THANDI</t>
  </si>
  <si>
    <t xml:space="preserve">Klerksdorp Dierekliniek            </t>
  </si>
  <si>
    <t xml:space="preserve">Botshilu Private Hospit            </t>
  </si>
  <si>
    <t>COLLEN</t>
  </si>
  <si>
    <t>0152</t>
  </si>
  <si>
    <t>QUEEN</t>
  </si>
  <si>
    <t>QUEENSTOWN</t>
  </si>
  <si>
    <t xml:space="preserve">DISA MNED PHARMACY QUEENSTOWN      </t>
  </si>
  <si>
    <t>XOLISWA MEHLALA</t>
  </si>
  <si>
    <t xml:space="preserve">DR MS JASSIEM MEDICAL PRACTICE     </t>
  </si>
  <si>
    <t>Juanel</t>
  </si>
  <si>
    <t xml:space="preserve">Dr Ayesha Omar                     </t>
  </si>
  <si>
    <t>YASMIN</t>
  </si>
  <si>
    <t xml:space="preserve">ASPIRATA  PORTION 5  GAZELLE C     </t>
  </si>
  <si>
    <t>JOHAN JACKCOBS</t>
  </si>
  <si>
    <t>FLYER SAMPLE</t>
  </si>
  <si>
    <t xml:space="preserve">Netcare Rosebank PHY               </t>
  </si>
  <si>
    <t>THEATRE</t>
  </si>
  <si>
    <t xml:space="preserve">MoreletaPark Dierehospitaal        </t>
  </si>
  <si>
    <t>KARIN</t>
  </si>
  <si>
    <t>0181</t>
  </si>
  <si>
    <t xml:space="preserve">Netcare Parklands Pharmacy         </t>
  </si>
  <si>
    <t>LENDL ARTHUR</t>
  </si>
  <si>
    <t xml:space="preserve">CURE DAY HOSPITALS PAARL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</si>
</sst>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9075-DA92-4F7A-9A53-C1AEF173F5CC}">
  <dimension ref="A1:CN310"/>
  <sheetViews>
    <sheetView tabSelected="1" topLeftCell="A300" workbookViewId="0">
      <selection activeCell="A311" sqref="A311:XFD525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"GAB2030261"</f>
        <v>GAB2030261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"INVOICE0123271 CT098589       "</f>
        <v xml:space="preserve">INVOICE0123271 CT098589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5</v>
      </c>
      <c r="BJ2">
        <v>12.9</v>
      </c>
      <c r="BK2">
        <v>13</v>
      </c>
      <c r="BL2">
        <v>146.85</v>
      </c>
      <c r="BM2">
        <v>22.03</v>
      </c>
      <c r="BN2">
        <v>168.88</v>
      </c>
      <c r="BO2">
        <v>168.88</v>
      </c>
      <c r="BQ2" t="s">
        <v>83</v>
      </c>
      <c r="BR2" t="s">
        <v>84</v>
      </c>
      <c r="BS2" s="3">
        <v>45995</v>
      </c>
      <c r="BT2" s="4">
        <v>0.37013888888888891</v>
      </c>
      <c r="BU2" t="s">
        <v>85</v>
      </c>
      <c r="BV2" t="s">
        <v>86</v>
      </c>
      <c r="BY2">
        <v>64380</v>
      </c>
      <c r="CA2">
        <v>9107126013089</v>
      </c>
      <c r="CC2" t="s">
        <v>80</v>
      </c>
      <c r="CD2" s="5" t="s">
        <v>87</v>
      </c>
      <c r="CE2" t="s">
        <v>88</v>
      </c>
      <c r="CF2" s="3">
        <v>45995</v>
      </c>
      <c r="CI2">
        <v>3</v>
      </c>
      <c r="CJ2">
        <v>3</v>
      </c>
      <c r="CK2">
        <v>41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"009945202371"</f>
        <v>009945202371</v>
      </c>
      <c r="F3" s="3">
        <v>45992</v>
      </c>
      <c r="G3">
        <v>202609</v>
      </c>
      <c r="H3" t="s">
        <v>90</v>
      </c>
      <c r="I3" t="s">
        <v>91</v>
      </c>
      <c r="J3" t="s">
        <v>92</v>
      </c>
      <c r="K3" t="s">
        <v>78</v>
      </c>
      <c r="L3" t="s">
        <v>93</v>
      </c>
      <c r="M3" t="s">
        <v>94</v>
      </c>
      <c r="N3" t="s">
        <v>95</v>
      </c>
      <c r="O3" t="s">
        <v>96</v>
      </c>
      <c r="P3" t="str">
        <f>"LEVENE                        "</f>
        <v xml:space="preserve">LEVENE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22.24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0.2</v>
      </c>
      <c r="BK3">
        <v>1</v>
      </c>
      <c r="BL3">
        <v>72.78</v>
      </c>
      <c r="BM3">
        <v>10.92</v>
      </c>
      <c r="BN3">
        <v>83.7</v>
      </c>
      <c r="BO3">
        <v>83.7</v>
      </c>
      <c r="BQ3" t="s">
        <v>97</v>
      </c>
      <c r="BR3" t="s">
        <v>98</v>
      </c>
      <c r="BS3" s="3">
        <v>45994</v>
      </c>
      <c r="BT3" s="4">
        <v>0.40069444444444446</v>
      </c>
      <c r="BU3" t="s">
        <v>97</v>
      </c>
      <c r="BV3" t="s">
        <v>89</v>
      </c>
      <c r="BW3" t="s">
        <v>99</v>
      </c>
      <c r="BX3" t="s">
        <v>100</v>
      </c>
      <c r="BY3">
        <v>1200</v>
      </c>
      <c r="BZ3" t="s">
        <v>101</v>
      </c>
      <c r="CA3">
        <v>8909235965088</v>
      </c>
      <c r="CC3" t="s">
        <v>94</v>
      </c>
      <c r="CD3" s="5" t="s">
        <v>102</v>
      </c>
      <c r="CE3" t="s">
        <v>103</v>
      </c>
      <c r="CF3" s="3">
        <v>45994</v>
      </c>
      <c r="CI3">
        <v>1</v>
      </c>
      <c r="CJ3">
        <v>2</v>
      </c>
      <c r="CK3">
        <v>21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"GAB2030262"</f>
        <v>GAB2030262</v>
      </c>
      <c r="F4" s="3">
        <v>45992</v>
      </c>
      <c r="G4">
        <v>202609</v>
      </c>
      <c r="H4" t="s">
        <v>75</v>
      </c>
      <c r="I4" t="s">
        <v>76</v>
      </c>
      <c r="J4" t="s">
        <v>77</v>
      </c>
      <c r="K4" t="s">
        <v>78</v>
      </c>
      <c r="L4" t="s">
        <v>104</v>
      </c>
      <c r="M4" t="s">
        <v>105</v>
      </c>
      <c r="N4" t="s">
        <v>106</v>
      </c>
      <c r="O4" t="s">
        <v>96</v>
      </c>
      <c r="P4" t="str">
        <f>"INVOICE00123275 CT098591      "</f>
        <v xml:space="preserve">INVOICE00123275 CT098591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43.09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0.7</v>
      </c>
      <c r="BJ4">
        <v>1.6</v>
      </c>
      <c r="BK4">
        <v>2</v>
      </c>
      <c r="BL4">
        <v>141.02000000000001</v>
      </c>
      <c r="BM4">
        <v>21.15</v>
      </c>
      <c r="BN4">
        <v>162.16999999999999</v>
      </c>
      <c r="BO4">
        <v>162.16999999999999</v>
      </c>
      <c r="BQ4" t="s">
        <v>107</v>
      </c>
      <c r="BR4" t="s">
        <v>84</v>
      </c>
      <c r="BS4" s="3">
        <v>45995</v>
      </c>
      <c r="BT4" s="4">
        <v>0.625</v>
      </c>
      <c r="BU4" t="s">
        <v>108</v>
      </c>
      <c r="BV4" t="s">
        <v>86</v>
      </c>
      <c r="BY4">
        <v>8013.6</v>
      </c>
      <c r="BZ4" t="s">
        <v>101</v>
      </c>
      <c r="CA4">
        <v>8402075059089</v>
      </c>
      <c r="CC4" t="s">
        <v>105</v>
      </c>
      <c r="CD4">
        <v>8800</v>
      </c>
      <c r="CE4" t="s">
        <v>109</v>
      </c>
      <c r="CF4" s="3">
        <v>45996</v>
      </c>
      <c r="CI4">
        <v>3</v>
      </c>
      <c r="CJ4">
        <v>3</v>
      </c>
      <c r="CK4">
        <v>23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"009945158469"</f>
        <v>009945158469</v>
      </c>
      <c r="F5" s="3">
        <v>45992</v>
      </c>
      <c r="G5">
        <v>202609</v>
      </c>
      <c r="H5" t="s">
        <v>79</v>
      </c>
      <c r="I5" t="s">
        <v>80</v>
      </c>
      <c r="J5" t="s">
        <v>110</v>
      </c>
      <c r="K5" t="s">
        <v>78</v>
      </c>
      <c r="L5" t="s">
        <v>111</v>
      </c>
      <c r="M5" t="s">
        <v>112</v>
      </c>
      <c r="N5" t="s">
        <v>113</v>
      </c>
      <c r="O5" t="s">
        <v>96</v>
      </c>
      <c r="P5" t="str">
        <f>"NO REF                        "</f>
        <v xml:space="preserve">NO REF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72.78</v>
      </c>
      <c r="BM5">
        <v>10.92</v>
      </c>
      <c r="BN5">
        <v>83.7</v>
      </c>
      <c r="BO5">
        <v>83.7</v>
      </c>
      <c r="BQ5" t="s">
        <v>114</v>
      </c>
      <c r="BR5" t="s">
        <v>115</v>
      </c>
      <c r="BS5" s="3">
        <v>45994</v>
      </c>
      <c r="BT5" s="4">
        <v>0.4236111111111111</v>
      </c>
      <c r="BU5" t="s">
        <v>116</v>
      </c>
      <c r="BV5" t="s">
        <v>89</v>
      </c>
      <c r="BY5">
        <v>1200</v>
      </c>
      <c r="BZ5" t="s">
        <v>101</v>
      </c>
      <c r="CA5" t="s">
        <v>117</v>
      </c>
      <c r="CC5" t="s">
        <v>112</v>
      </c>
      <c r="CD5">
        <v>6229</v>
      </c>
      <c r="CE5" t="s">
        <v>103</v>
      </c>
      <c r="CF5" s="3">
        <v>45995</v>
      </c>
      <c r="CI5">
        <v>1</v>
      </c>
      <c r="CJ5">
        <v>2</v>
      </c>
      <c r="CK5">
        <v>21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"GAB2030283"</f>
        <v>GAB2030283</v>
      </c>
      <c r="F6" s="3">
        <v>45993</v>
      </c>
      <c r="G6">
        <v>202609</v>
      </c>
      <c r="H6" t="s">
        <v>75</v>
      </c>
      <c r="I6" t="s">
        <v>76</v>
      </c>
      <c r="J6" t="s">
        <v>77</v>
      </c>
      <c r="K6" t="s">
        <v>78</v>
      </c>
      <c r="L6" t="s">
        <v>93</v>
      </c>
      <c r="M6" t="s">
        <v>94</v>
      </c>
      <c r="N6" t="s">
        <v>118</v>
      </c>
      <c r="O6" t="s">
        <v>82</v>
      </c>
      <c r="P6" t="str">
        <f>"INVOICE00123293 CT098576      "</f>
        <v xml:space="preserve">INVOICE00123293 CT098576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6.1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44.78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2</v>
      </c>
      <c r="BI6">
        <v>8</v>
      </c>
      <c r="BJ6">
        <v>15.5</v>
      </c>
      <c r="BK6">
        <v>16</v>
      </c>
      <c r="BL6">
        <v>152.66</v>
      </c>
      <c r="BM6">
        <v>22.9</v>
      </c>
      <c r="BN6">
        <v>175.56</v>
      </c>
      <c r="BO6">
        <v>175.56</v>
      </c>
      <c r="BQ6" t="s">
        <v>119</v>
      </c>
      <c r="BR6" t="s">
        <v>84</v>
      </c>
      <c r="BS6" s="3">
        <v>45996</v>
      </c>
      <c r="BT6" s="4">
        <v>0.35416666666666669</v>
      </c>
      <c r="BU6" t="s">
        <v>120</v>
      </c>
      <c r="BV6" t="s">
        <v>86</v>
      </c>
      <c r="BY6">
        <v>77511</v>
      </c>
      <c r="CA6">
        <v>8601266266086</v>
      </c>
      <c r="CC6" t="s">
        <v>94</v>
      </c>
      <c r="CD6" s="5" t="s">
        <v>102</v>
      </c>
      <c r="CE6" t="s">
        <v>121</v>
      </c>
      <c r="CI6">
        <v>3</v>
      </c>
      <c r="CJ6">
        <v>3</v>
      </c>
      <c r="CK6">
        <v>41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"GAB2030290"</f>
        <v>GAB2030290</v>
      </c>
      <c r="F7" s="3">
        <v>45993</v>
      </c>
      <c r="G7">
        <v>202609</v>
      </c>
      <c r="H7" t="s">
        <v>75</v>
      </c>
      <c r="I7" t="s">
        <v>76</v>
      </c>
      <c r="J7" t="s">
        <v>77</v>
      </c>
      <c r="K7" t="s">
        <v>78</v>
      </c>
      <c r="L7" t="s">
        <v>122</v>
      </c>
      <c r="M7" t="s">
        <v>123</v>
      </c>
      <c r="N7" t="s">
        <v>124</v>
      </c>
      <c r="O7" t="s">
        <v>82</v>
      </c>
      <c r="P7" t="str">
        <f>"INVOICE00042114 ORDGS038692   "</f>
        <v xml:space="preserve">INVOICE00042114 ORDGS038692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6.1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60.65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7</v>
      </c>
      <c r="BJ7">
        <v>11.7</v>
      </c>
      <c r="BK7">
        <v>12</v>
      </c>
      <c r="BL7">
        <v>204.6</v>
      </c>
      <c r="BM7">
        <v>30.69</v>
      </c>
      <c r="BN7">
        <v>235.29</v>
      </c>
      <c r="BO7">
        <v>235.29</v>
      </c>
      <c r="BQ7" t="s">
        <v>125</v>
      </c>
      <c r="BR7" t="s">
        <v>84</v>
      </c>
      <c r="BS7" t="s">
        <v>126</v>
      </c>
      <c r="BY7">
        <v>58311</v>
      </c>
      <c r="CC7" t="s">
        <v>123</v>
      </c>
      <c r="CD7">
        <v>1050</v>
      </c>
      <c r="CE7" t="s">
        <v>121</v>
      </c>
      <c r="CI7">
        <v>2</v>
      </c>
      <c r="CJ7" t="s">
        <v>126</v>
      </c>
      <c r="CK7">
        <v>43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"GAB2030292"</f>
        <v>GAB2030292</v>
      </c>
      <c r="F8" s="3">
        <v>45993</v>
      </c>
      <c r="G8">
        <v>202609</v>
      </c>
      <c r="H8" t="s">
        <v>75</v>
      </c>
      <c r="I8" t="s">
        <v>76</v>
      </c>
      <c r="J8" t="s">
        <v>77</v>
      </c>
      <c r="K8" t="s">
        <v>78</v>
      </c>
      <c r="L8" t="s">
        <v>127</v>
      </c>
      <c r="M8" t="s">
        <v>128</v>
      </c>
      <c r="N8" t="s">
        <v>129</v>
      </c>
      <c r="O8" t="s">
        <v>82</v>
      </c>
      <c r="P8" t="str">
        <f>"INVOICE00123306 CT098604      "</f>
        <v xml:space="preserve">INVOICE00123306 CT098604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6.1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85.67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3</v>
      </c>
      <c r="BI8">
        <v>15</v>
      </c>
      <c r="BJ8">
        <v>38.6</v>
      </c>
      <c r="BK8">
        <v>39</v>
      </c>
      <c r="BL8">
        <v>286.47000000000003</v>
      </c>
      <c r="BM8">
        <v>42.97</v>
      </c>
      <c r="BN8">
        <v>329.44</v>
      </c>
      <c r="BO8">
        <v>329.44</v>
      </c>
      <c r="BR8" t="s">
        <v>84</v>
      </c>
      <c r="BS8" s="3">
        <v>45996</v>
      </c>
      <c r="BT8" s="4">
        <v>0.39652777777777776</v>
      </c>
      <c r="BU8" t="s">
        <v>130</v>
      </c>
      <c r="BV8" t="s">
        <v>86</v>
      </c>
      <c r="BY8">
        <v>64380</v>
      </c>
      <c r="CA8" t="s">
        <v>131</v>
      </c>
      <c r="CC8" t="s">
        <v>128</v>
      </c>
      <c r="CD8">
        <v>4133</v>
      </c>
      <c r="CE8" t="s">
        <v>88</v>
      </c>
      <c r="CF8" s="3">
        <v>45997</v>
      </c>
      <c r="CI8">
        <v>3</v>
      </c>
      <c r="CJ8">
        <v>3</v>
      </c>
      <c r="CK8">
        <v>41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"GAB2030294"</f>
        <v>GAB2030294</v>
      </c>
      <c r="F9" s="3">
        <v>45993</v>
      </c>
      <c r="G9">
        <v>202609</v>
      </c>
      <c r="H9" t="s">
        <v>75</v>
      </c>
      <c r="I9" t="s">
        <v>76</v>
      </c>
      <c r="J9" t="s">
        <v>77</v>
      </c>
      <c r="K9" t="s">
        <v>78</v>
      </c>
      <c r="L9" t="s">
        <v>132</v>
      </c>
      <c r="M9" t="s">
        <v>133</v>
      </c>
      <c r="N9" t="s">
        <v>134</v>
      </c>
      <c r="O9" t="s">
        <v>82</v>
      </c>
      <c r="P9" t="str">
        <f>"INVOICE00123310 CT098419      "</f>
        <v xml:space="preserve">INVOICE00123310 CT098419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6.1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43.01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5</v>
      </c>
      <c r="BJ9">
        <v>7.9</v>
      </c>
      <c r="BK9">
        <v>8</v>
      </c>
      <c r="BL9">
        <v>146.85</v>
      </c>
      <c r="BM9">
        <v>22.03</v>
      </c>
      <c r="BN9">
        <v>168.88</v>
      </c>
      <c r="BO9">
        <v>168.88</v>
      </c>
      <c r="BQ9" t="s">
        <v>135</v>
      </c>
      <c r="BR9" t="s">
        <v>84</v>
      </c>
      <c r="BS9" s="3">
        <v>45996</v>
      </c>
      <c r="BT9" s="4">
        <v>0.38055555555555554</v>
      </c>
      <c r="BU9" t="s">
        <v>136</v>
      </c>
      <c r="BV9" t="s">
        <v>86</v>
      </c>
      <c r="BY9">
        <v>39585</v>
      </c>
      <c r="CA9" t="s">
        <v>137</v>
      </c>
      <c r="CC9" t="s">
        <v>133</v>
      </c>
      <c r="CD9">
        <v>9301</v>
      </c>
      <c r="CE9" t="s">
        <v>138</v>
      </c>
      <c r="CF9" s="3">
        <v>45999</v>
      </c>
      <c r="CI9">
        <v>4</v>
      </c>
      <c r="CJ9">
        <v>3</v>
      </c>
      <c r="CK9">
        <v>41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"GAB2030298"</f>
        <v>GAB2030298</v>
      </c>
      <c r="F10" s="3">
        <v>45993</v>
      </c>
      <c r="G10">
        <v>202609</v>
      </c>
      <c r="H10" t="s">
        <v>75</v>
      </c>
      <c r="I10" t="s">
        <v>76</v>
      </c>
      <c r="J10" t="s">
        <v>77</v>
      </c>
      <c r="K10" t="s">
        <v>78</v>
      </c>
      <c r="L10" t="s">
        <v>90</v>
      </c>
      <c r="M10" t="s">
        <v>91</v>
      </c>
      <c r="N10" t="s">
        <v>139</v>
      </c>
      <c r="O10" t="s">
        <v>82</v>
      </c>
      <c r="P10" t="str">
        <f>"INVOICE00042136 ORDGS038693   "</f>
        <v xml:space="preserve">INVOICE00042136 ORDGS038693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6.1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57.23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14</v>
      </c>
      <c r="BJ10">
        <v>22.5</v>
      </c>
      <c r="BK10">
        <v>23</v>
      </c>
      <c r="BL10">
        <v>193.39</v>
      </c>
      <c r="BM10">
        <v>29.01</v>
      </c>
      <c r="BN10">
        <v>222.4</v>
      </c>
      <c r="BO10">
        <v>222.4</v>
      </c>
      <c r="BQ10" t="s">
        <v>140</v>
      </c>
      <c r="BR10" t="s">
        <v>84</v>
      </c>
      <c r="BS10" s="3">
        <v>45996</v>
      </c>
      <c r="BT10" s="4">
        <v>0.73750000000000004</v>
      </c>
      <c r="BU10" t="s">
        <v>141</v>
      </c>
      <c r="BV10" t="s">
        <v>86</v>
      </c>
      <c r="BY10">
        <v>112746</v>
      </c>
      <c r="CA10" t="s">
        <v>142</v>
      </c>
      <c r="CC10" t="s">
        <v>91</v>
      </c>
      <c r="CD10">
        <v>4001</v>
      </c>
      <c r="CE10" t="s">
        <v>121</v>
      </c>
      <c r="CF10" s="3">
        <v>45996</v>
      </c>
      <c r="CI10">
        <v>3</v>
      </c>
      <c r="CJ10">
        <v>3</v>
      </c>
      <c r="CK10">
        <v>41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"GAB2030300"</f>
        <v>GAB2030300</v>
      </c>
      <c r="F11" s="3">
        <v>45993</v>
      </c>
      <c r="G11">
        <v>202609</v>
      </c>
      <c r="H11" t="s">
        <v>75</v>
      </c>
      <c r="I11" t="s">
        <v>76</v>
      </c>
      <c r="J11" t="s">
        <v>77</v>
      </c>
      <c r="K11" t="s">
        <v>78</v>
      </c>
      <c r="L11" t="s">
        <v>143</v>
      </c>
      <c r="M11" t="s">
        <v>144</v>
      </c>
      <c r="N11" t="s">
        <v>145</v>
      </c>
      <c r="O11" t="s">
        <v>82</v>
      </c>
      <c r="P11" t="str">
        <f>"INVOICE 00123318 CT098612     "</f>
        <v xml:space="preserve">INVOICE 00123318 CT098612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6.1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43.01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7</v>
      </c>
      <c r="BJ11">
        <v>11.7</v>
      </c>
      <c r="BK11">
        <v>12</v>
      </c>
      <c r="BL11">
        <v>146.85</v>
      </c>
      <c r="BM11">
        <v>22.03</v>
      </c>
      <c r="BN11">
        <v>168.88</v>
      </c>
      <c r="BO11">
        <v>168.88</v>
      </c>
      <c r="BQ11" t="s">
        <v>146</v>
      </c>
      <c r="BR11" t="s">
        <v>84</v>
      </c>
      <c r="BS11" s="3">
        <v>45996</v>
      </c>
      <c r="BT11" s="4">
        <v>0.40138888888888891</v>
      </c>
      <c r="BU11" t="s">
        <v>147</v>
      </c>
      <c r="BV11" t="s">
        <v>86</v>
      </c>
      <c r="BY11">
        <v>58311</v>
      </c>
      <c r="CA11" t="s">
        <v>148</v>
      </c>
      <c r="CC11" t="s">
        <v>144</v>
      </c>
      <c r="CD11">
        <v>3610</v>
      </c>
      <c r="CE11" t="s">
        <v>121</v>
      </c>
      <c r="CF11" s="3">
        <v>45996</v>
      </c>
      <c r="CI11">
        <v>3</v>
      </c>
      <c r="CJ11">
        <v>3</v>
      </c>
      <c r="CK11">
        <v>41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"GAB2030301"</f>
        <v>GAB2030301</v>
      </c>
      <c r="F12" s="3">
        <v>45993</v>
      </c>
      <c r="G12">
        <v>202609</v>
      </c>
      <c r="H12" t="s">
        <v>75</v>
      </c>
      <c r="I12" t="s">
        <v>76</v>
      </c>
      <c r="J12" t="s">
        <v>77</v>
      </c>
      <c r="K12" t="s">
        <v>78</v>
      </c>
      <c r="L12" t="s">
        <v>93</v>
      </c>
      <c r="M12" t="s">
        <v>94</v>
      </c>
      <c r="N12" t="s">
        <v>149</v>
      </c>
      <c r="O12" t="s">
        <v>82</v>
      </c>
      <c r="P12" t="str">
        <f>"KIM GRAUSO                    "</f>
        <v xml:space="preserve">KIM GRAUSO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6.1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44.78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13</v>
      </c>
      <c r="BJ12">
        <v>16</v>
      </c>
      <c r="BK12">
        <v>16</v>
      </c>
      <c r="BL12">
        <v>152.66</v>
      </c>
      <c r="BM12">
        <v>22.9</v>
      </c>
      <c r="BN12">
        <v>175.56</v>
      </c>
      <c r="BO12">
        <v>175.56</v>
      </c>
      <c r="BQ12" t="s">
        <v>97</v>
      </c>
      <c r="BR12" t="s">
        <v>84</v>
      </c>
      <c r="BS12" s="3">
        <v>45996</v>
      </c>
      <c r="BT12" s="4">
        <v>0.40486111111111112</v>
      </c>
      <c r="BU12" t="s">
        <v>150</v>
      </c>
      <c r="BV12" t="s">
        <v>86</v>
      </c>
      <c r="BY12">
        <v>79756</v>
      </c>
      <c r="CA12">
        <v>8909235965088</v>
      </c>
      <c r="CC12" t="s">
        <v>94</v>
      </c>
      <c r="CD12" s="5" t="s">
        <v>102</v>
      </c>
      <c r="CE12" t="s">
        <v>151</v>
      </c>
      <c r="CF12" s="3">
        <v>45996</v>
      </c>
      <c r="CI12">
        <v>3</v>
      </c>
      <c r="CJ12">
        <v>3</v>
      </c>
      <c r="CK12">
        <v>41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"GAB2030312"</f>
        <v>GAB2030312</v>
      </c>
      <c r="F13" s="3">
        <v>45993</v>
      </c>
      <c r="G13">
        <v>202609</v>
      </c>
      <c r="H13" t="s">
        <v>75</v>
      </c>
      <c r="I13" t="s">
        <v>76</v>
      </c>
      <c r="J13" t="s">
        <v>77</v>
      </c>
      <c r="K13" t="s">
        <v>78</v>
      </c>
      <c r="L13" t="s">
        <v>79</v>
      </c>
      <c r="M13" t="s">
        <v>80</v>
      </c>
      <c r="N13" t="s">
        <v>152</v>
      </c>
      <c r="O13" t="s">
        <v>82</v>
      </c>
      <c r="P13" t="str">
        <f>"INVOICE00042139 ORDGS038259   "</f>
        <v xml:space="preserve">INVOICE00042139 ORDGS038259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6.1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64.34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2</v>
      </c>
      <c r="BI13">
        <v>15</v>
      </c>
      <c r="BJ13">
        <v>26.4</v>
      </c>
      <c r="BK13">
        <v>27</v>
      </c>
      <c r="BL13">
        <v>216.66</v>
      </c>
      <c r="BM13">
        <v>32.5</v>
      </c>
      <c r="BN13">
        <v>249.16</v>
      </c>
      <c r="BO13">
        <v>249.16</v>
      </c>
      <c r="BR13" t="s">
        <v>84</v>
      </c>
      <c r="BS13" s="3">
        <v>45995</v>
      </c>
      <c r="BT13" s="4">
        <v>0.58402777777777781</v>
      </c>
      <c r="BU13" t="s">
        <v>153</v>
      </c>
      <c r="BV13" t="s">
        <v>86</v>
      </c>
      <c r="BY13">
        <v>131946</v>
      </c>
      <c r="CA13" t="s">
        <v>154</v>
      </c>
      <c r="CC13" t="s">
        <v>80</v>
      </c>
      <c r="CD13" s="5" t="s">
        <v>87</v>
      </c>
      <c r="CE13" t="s">
        <v>155</v>
      </c>
      <c r="CI13">
        <v>3</v>
      </c>
      <c r="CJ13">
        <v>2</v>
      </c>
      <c r="CK13">
        <v>41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"GAB2030277"</f>
        <v>GAB2030277</v>
      </c>
      <c r="F14" s="3">
        <v>45993</v>
      </c>
      <c r="G14">
        <v>202609</v>
      </c>
      <c r="H14" t="s">
        <v>75</v>
      </c>
      <c r="I14" t="s">
        <v>76</v>
      </c>
      <c r="J14" t="s">
        <v>77</v>
      </c>
      <c r="K14" t="s">
        <v>78</v>
      </c>
      <c r="L14" t="s">
        <v>156</v>
      </c>
      <c r="M14" t="s">
        <v>157</v>
      </c>
      <c r="N14" t="s">
        <v>158</v>
      </c>
      <c r="O14" t="s">
        <v>96</v>
      </c>
      <c r="P14" t="str">
        <f>"invoice00042091 ORDGS038640   "</f>
        <v xml:space="preserve">invoice00042091 ORDGS038640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27.79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2.4</v>
      </c>
      <c r="BK14">
        <v>2.5</v>
      </c>
      <c r="BL14">
        <v>90.96</v>
      </c>
      <c r="BM14">
        <v>13.64</v>
      </c>
      <c r="BN14">
        <v>104.6</v>
      </c>
      <c r="BO14">
        <v>104.6</v>
      </c>
      <c r="BQ14" t="s">
        <v>159</v>
      </c>
      <c r="BR14" t="s">
        <v>84</v>
      </c>
      <c r="BS14" s="3">
        <v>45994</v>
      </c>
      <c r="BT14" s="4">
        <v>0.43194444444444446</v>
      </c>
      <c r="BU14" t="s">
        <v>160</v>
      </c>
      <c r="BV14" t="s">
        <v>86</v>
      </c>
      <c r="BY14">
        <v>12000</v>
      </c>
      <c r="BZ14" t="s">
        <v>101</v>
      </c>
      <c r="CA14" t="s">
        <v>161</v>
      </c>
      <c r="CC14" t="s">
        <v>157</v>
      </c>
      <c r="CD14">
        <v>6001</v>
      </c>
      <c r="CE14" t="s">
        <v>162</v>
      </c>
      <c r="CF14" s="3">
        <v>45994</v>
      </c>
      <c r="CI14">
        <v>2</v>
      </c>
      <c r="CJ14">
        <v>1</v>
      </c>
      <c r="CK14">
        <v>21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"GAB2030278"</f>
        <v>GAB2030278</v>
      </c>
      <c r="F15" s="3">
        <v>45993</v>
      </c>
      <c r="G15">
        <v>202609</v>
      </c>
      <c r="H15" t="s">
        <v>75</v>
      </c>
      <c r="I15" t="s">
        <v>76</v>
      </c>
      <c r="J15" t="s">
        <v>77</v>
      </c>
      <c r="K15" t="s">
        <v>78</v>
      </c>
      <c r="L15" t="s">
        <v>163</v>
      </c>
      <c r="M15" t="s">
        <v>164</v>
      </c>
      <c r="N15" t="s">
        <v>165</v>
      </c>
      <c r="O15" t="s">
        <v>96</v>
      </c>
      <c r="P15" t="str">
        <f>"INVOICE00042093 ORDGS038645   "</f>
        <v xml:space="preserve">INVOICE00042093 ORDGS038645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27.79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2.4</v>
      </c>
      <c r="BK15">
        <v>2.5</v>
      </c>
      <c r="BL15">
        <v>90.96</v>
      </c>
      <c r="BM15">
        <v>13.64</v>
      </c>
      <c r="BN15">
        <v>104.6</v>
      </c>
      <c r="BO15">
        <v>104.6</v>
      </c>
      <c r="BQ15" t="s">
        <v>166</v>
      </c>
      <c r="BR15" t="s">
        <v>84</v>
      </c>
      <c r="BS15" s="3">
        <v>45994</v>
      </c>
      <c r="BT15" s="4">
        <v>0.34027777777777779</v>
      </c>
      <c r="BU15" t="s">
        <v>167</v>
      </c>
      <c r="BV15" t="s">
        <v>86</v>
      </c>
      <c r="BY15">
        <v>12000</v>
      </c>
      <c r="BZ15" t="s">
        <v>101</v>
      </c>
      <c r="CA15" t="s">
        <v>168</v>
      </c>
      <c r="CC15" t="s">
        <v>164</v>
      </c>
      <c r="CD15">
        <v>2000</v>
      </c>
      <c r="CE15" t="s">
        <v>169</v>
      </c>
      <c r="CF15" s="3">
        <v>45994</v>
      </c>
      <c r="CI15">
        <v>1</v>
      </c>
      <c r="CJ15">
        <v>1</v>
      </c>
      <c r="CK15">
        <v>21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"GAB2030279"</f>
        <v>GAB2030279</v>
      </c>
      <c r="F16" s="3">
        <v>45993</v>
      </c>
      <c r="G16">
        <v>202609</v>
      </c>
      <c r="H16" t="s">
        <v>75</v>
      </c>
      <c r="I16" t="s">
        <v>76</v>
      </c>
      <c r="J16" t="s">
        <v>77</v>
      </c>
      <c r="K16" t="s">
        <v>78</v>
      </c>
      <c r="L16" t="s">
        <v>79</v>
      </c>
      <c r="M16" t="s">
        <v>80</v>
      </c>
      <c r="N16" t="s">
        <v>170</v>
      </c>
      <c r="O16" t="s">
        <v>96</v>
      </c>
      <c r="P16" t="str">
        <f>"INVOICE00042095 ORDGS038671   "</f>
        <v xml:space="preserve">INVOICE00042095 ORDGS038671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44.47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3.8</v>
      </c>
      <c r="BK16">
        <v>4</v>
      </c>
      <c r="BL16">
        <v>145.53</v>
      </c>
      <c r="BM16">
        <v>21.83</v>
      </c>
      <c r="BN16">
        <v>167.36</v>
      </c>
      <c r="BO16">
        <v>167.36</v>
      </c>
      <c r="BQ16" t="s">
        <v>171</v>
      </c>
      <c r="BR16" t="s">
        <v>84</v>
      </c>
      <c r="BS16" s="3">
        <v>45994</v>
      </c>
      <c r="BT16" s="4">
        <v>0.40138888888888891</v>
      </c>
      <c r="BU16" t="s">
        <v>172</v>
      </c>
      <c r="BV16" t="s">
        <v>86</v>
      </c>
      <c r="BY16">
        <v>19200</v>
      </c>
      <c r="BZ16" t="s">
        <v>101</v>
      </c>
      <c r="CA16">
        <v>8502185928089</v>
      </c>
      <c r="CC16" t="s">
        <v>80</v>
      </c>
      <c r="CD16" s="5" t="s">
        <v>173</v>
      </c>
      <c r="CE16" t="s">
        <v>174</v>
      </c>
      <c r="CF16" s="3">
        <v>45995</v>
      </c>
      <c r="CI16">
        <v>1</v>
      </c>
      <c r="CJ16">
        <v>1</v>
      </c>
      <c r="CK16">
        <v>21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"GAB2030280"</f>
        <v>GAB2030280</v>
      </c>
      <c r="F17" s="3">
        <v>45993</v>
      </c>
      <c r="G17">
        <v>202609</v>
      </c>
      <c r="H17" t="s">
        <v>75</v>
      </c>
      <c r="I17" t="s">
        <v>76</v>
      </c>
      <c r="J17" t="s">
        <v>77</v>
      </c>
      <c r="K17" t="s">
        <v>78</v>
      </c>
      <c r="L17" t="s">
        <v>90</v>
      </c>
      <c r="M17" t="s">
        <v>91</v>
      </c>
      <c r="N17" t="s">
        <v>175</v>
      </c>
      <c r="O17" t="s">
        <v>96</v>
      </c>
      <c r="P17" t="str">
        <f>"INVOICE00042096 ORDGS038672   "</f>
        <v xml:space="preserve">INVOICE00042096 ORDGS038672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27.79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2.4</v>
      </c>
      <c r="BK17">
        <v>2.5</v>
      </c>
      <c r="BL17">
        <v>90.96</v>
      </c>
      <c r="BM17">
        <v>13.64</v>
      </c>
      <c r="BN17">
        <v>104.6</v>
      </c>
      <c r="BO17">
        <v>104.6</v>
      </c>
      <c r="BQ17" t="s">
        <v>176</v>
      </c>
      <c r="BR17" t="s">
        <v>84</v>
      </c>
      <c r="BS17" s="3">
        <v>45995</v>
      </c>
      <c r="BT17" s="4">
        <v>0.375</v>
      </c>
      <c r="BU17" t="s">
        <v>177</v>
      </c>
      <c r="BV17" t="s">
        <v>86</v>
      </c>
      <c r="BY17">
        <v>12000</v>
      </c>
      <c r="BZ17" t="s">
        <v>101</v>
      </c>
      <c r="CA17" t="s">
        <v>178</v>
      </c>
      <c r="CC17" t="s">
        <v>91</v>
      </c>
      <c r="CD17">
        <v>4068</v>
      </c>
      <c r="CE17" t="s">
        <v>179</v>
      </c>
      <c r="CF17" s="3">
        <v>45996</v>
      </c>
      <c r="CI17">
        <v>2</v>
      </c>
      <c r="CJ17">
        <v>2</v>
      </c>
      <c r="CK17">
        <v>21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"GAB2030281"</f>
        <v>GAB2030281</v>
      </c>
      <c r="F18" s="3">
        <v>45993</v>
      </c>
      <c r="G18">
        <v>202609</v>
      </c>
      <c r="H18" t="s">
        <v>75</v>
      </c>
      <c r="I18" t="s">
        <v>76</v>
      </c>
      <c r="J18" t="s">
        <v>77</v>
      </c>
      <c r="K18" t="s">
        <v>78</v>
      </c>
      <c r="L18" t="s">
        <v>111</v>
      </c>
      <c r="M18" t="s">
        <v>112</v>
      </c>
      <c r="N18" t="s">
        <v>180</v>
      </c>
      <c r="O18" t="s">
        <v>96</v>
      </c>
      <c r="P18" t="str">
        <f>"INVOICE00042098 ORDGS038684   "</f>
        <v xml:space="preserve">INVOICE00042098 ORDGS038684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44.47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3.8</v>
      </c>
      <c r="BK18">
        <v>4</v>
      </c>
      <c r="BL18">
        <v>145.53</v>
      </c>
      <c r="BM18">
        <v>21.83</v>
      </c>
      <c r="BN18">
        <v>167.36</v>
      </c>
      <c r="BO18">
        <v>167.36</v>
      </c>
      <c r="BQ18" t="s">
        <v>171</v>
      </c>
      <c r="BR18" t="s">
        <v>84</v>
      </c>
      <c r="BS18" s="3">
        <v>45994</v>
      </c>
      <c r="BT18" s="4">
        <v>0.59097222222222223</v>
      </c>
      <c r="BU18" t="s">
        <v>181</v>
      </c>
      <c r="BV18" t="s">
        <v>86</v>
      </c>
      <c r="BY18">
        <v>19200</v>
      </c>
      <c r="BZ18" t="s">
        <v>101</v>
      </c>
      <c r="CA18" t="s">
        <v>117</v>
      </c>
      <c r="CC18" t="s">
        <v>112</v>
      </c>
      <c r="CD18">
        <v>6230</v>
      </c>
      <c r="CE18" t="s">
        <v>174</v>
      </c>
      <c r="CF18" s="3">
        <v>45995</v>
      </c>
      <c r="CI18">
        <v>2</v>
      </c>
      <c r="CJ18">
        <v>1</v>
      </c>
      <c r="CK18">
        <v>21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"GAB2030284"</f>
        <v>GAB2030284</v>
      </c>
      <c r="F19" s="3">
        <v>45993</v>
      </c>
      <c r="G19">
        <v>202609</v>
      </c>
      <c r="H19" t="s">
        <v>75</v>
      </c>
      <c r="I19" t="s">
        <v>76</v>
      </c>
      <c r="J19" t="s">
        <v>77</v>
      </c>
      <c r="K19" t="s">
        <v>78</v>
      </c>
      <c r="L19" t="s">
        <v>79</v>
      </c>
      <c r="M19" t="s">
        <v>80</v>
      </c>
      <c r="N19" t="s">
        <v>182</v>
      </c>
      <c r="O19" t="s">
        <v>96</v>
      </c>
      <c r="P19" t="str">
        <f>"INVOICE00123292 CT098374      "</f>
        <v xml:space="preserve">INVOICE00123292 CT098374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27.79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2.4</v>
      </c>
      <c r="BK19">
        <v>2.5</v>
      </c>
      <c r="BL19">
        <v>90.96</v>
      </c>
      <c r="BM19">
        <v>13.64</v>
      </c>
      <c r="BN19">
        <v>104.6</v>
      </c>
      <c r="BO19">
        <v>104.6</v>
      </c>
      <c r="BR19" t="s">
        <v>84</v>
      </c>
      <c r="BS19" s="3">
        <v>45994</v>
      </c>
      <c r="BT19" s="4">
        <v>0.40416666666666667</v>
      </c>
      <c r="BU19" t="s">
        <v>183</v>
      </c>
      <c r="BV19" t="s">
        <v>86</v>
      </c>
      <c r="BY19">
        <v>12000</v>
      </c>
      <c r="BZ19" t="s">
        <v>101</v>
      </c>
      <c r="CA19" s="5" t="s">
        <v>184</v>
      </c>
      <c r="CC19" t="s">
        <v>80</v>
      </c>
      <c r="CD19" s="5" t="s">
        <v>185</v>
      </c>
      <c r="CE19" t="s">
        <v>169</v>
      </c>
      <c r="CF19" s="3">
        <v>45994</v>
      </c>
      <c r="CI19">
        <v>1</v>
      </c>
      <c r="CJ19">
        <v>1</v>
      </c>
      <c r="CK19">
        <v>21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"GAB2030285"</f>
        <v>GAB2030285</v>
      </c>
      <c r="F20" s="3">
        <v>45993</v>
      </c>
      <c r="G20">
        <v>202609</v>
      </c>
      <c r="H20" t="s">
        <v>75</v>
      </c>
      <c r="I20" t="s">
        <v>76</v>
      </c>
      <c r="J20" t="s">
        <v>77</v>
      </c>
      <c r="K20" t="s">
        <v>78</v>
      </c>
      <c r="L20" t="s">
        <v>186</v>
      </c>
      <c r="M20" t="s">
        <v>186</v>
      </c>
      <c r="N20" t="s">
        <v>187</v>
      </c>
      <c r="O20" t="s">
        <v>96</v>
      </c>
      <c r="P20" t="str">
        <f>"INVOICE00123291 CT098590      "</f>
        <v xml:space="preserve">INVOICE00123291 CT098590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38.89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2.4</v>
      </c>
      <c r="BK20">
        <v>2.5</v>
      </c>
      <c r="BL20">
        <v>127.28</v>
      </c>
      <c r="BM20">
        <v>19.09</v>
      </c>
      <c r="BN20">
        <v>146.37</v>
      </c>
      <c r="BO20">
        <v>146.37</v>
      </c>
      <c r="BQ20" t="s">
        <v>188</v>
      </c>
      <c r="BR20" t="s">
        <v>84</v>
      </c>
      <c r="BS20" s="3">
        <v>45994</v>
      </c>
      <c r="BT20" s="4">
        <v>0.86458333333333337</v>
      </c>
      <c r="BU20" t="s">
        <v>189</v>
      </c>
      <c r="BV20" t="s">
        <v>89</v>
      </c>
      <c r="BW20" t="s">
        <v>190</v>
      </c>
      <c r="BX20" t="s">
        <v>191</v>
      </c>
      <c r="BY20">
        <v>12000</v>
      </c>
      <c r="BZ20" t="s">
        <v>101</v>
      </c>
      <c r="CA20" t="s">
        <v>192</v>
      </c>
      <c r="CC20" t="s">
        <v>186</v>
      </c>
      <c r="CD20">
        <v>7646</v>
      </c>
      <c r="CE20" t="s">
        <v>169</v>
      </c>
      <c r="CF20" s="3">
        <v>45995</v>
      </c>
      <c r="CI20">
        <v>1</v>
      </c>
      <c r="CJ20">
        <v>1</v>
      </c>
      <c r="CK20">
        <v>24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"GAB2030286"</f>
        <v>GAB2030286</v>
      </c>
      <c r="F21" s="3">
        <v>45993</v>
      </c>
      <c r="G21">
        <v>202609</v>
      </c>
      <c r="H21" t="s">
        <v>75</v>
      </c>
      <c r="I21" t="s">
        <v>76</v>
      </c>
      <c r="J21" t="s">
        <v>77</v>
      </c>
      <c r="K21" t="s">
        <v>78</v>
      </c>
      <c r="L21" t="s">
        <v>193</v>
      </c>
      <c r="M21" t="s">
        <v>194</v>
      </c>
      <c r="N21" t="s">
        <v>195</v>
      </c>
      <c r="O21" t="s">
        <v>96</v>
      </c>
      <c r="P21" t="str">
        <f>"INVOICE00123290 CT098588      "</f>
        <v xml:space="preserve">INVOICE00123290 CT098588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43.09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1.7</v>
      </c>
      <c r="BK21">
        <v>2</v>
      </c>
      <c r="BL21">
        <v>141.02000000000001</v>
      </c>
      <c r="BM21">
        <v>21.15</v>
      </c>
      <c r="BN21">
        <v>162.16999999999999</v>
      </c>
      <c r="BO21">
        <v>162.16999999999999</v>
      </c>
      <c r="BQ21" t="s">
        <v>196</v>
      </c>
      <c r="BR21" t="s">
        <v>84</v>
      </c>
      <c r="BS21" s="3">
        <v>45995</v>
      </c>
      <c r="BT21" s="4">
        <v>0.41666666666666669</v>
      </c>
      <c r="BU21" t="s">
        <v>197</v>
      </c>
      <c r="BV21" t="s">
        <v>86</v>
      </c>
      <c r="BY21">
        <v>8448</v>
      </c>
      <c r="BZ21" t="s">
        <v>198</v>
      </c>
      <c r="CA21" t="s">
        <v>199</v>
      </c>
      <c r="CC21" t="s">
        <v>194</v>
      </c>
      <c r="CD21">
        <v>9700</v>
      </c>
      <c r="CE21" t="s">
        <v>200</v>
      </c>
      <c r="CF21" s="3">
        <v>45996</v>
      </c>
      <c r="CI21">
        <v>2</v>
      </c>
      <c r="CJ21">
        <v>2</v>
      </c>
      <c r="CK21">
        <v>23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"GAB2030287"</f>
        <v>GAB2030287</v>
      </c>
      <c r="F22" s="3">
        <v>45993</v>
      </c>
      <c r="G22">
        <v>202609</v>
      </c>
      <c r="H22" t="s">
        <v>75</v>
      </c>
      <c r="I22" t="s">
        <v>76</v>
      </c>
      <c r="J22" t="s">
        <v>77</v>
      </c>
      <c r="K22" t="s">
        <v>78</v>
      </c>
      <c r="L22" t="s">
        <v>75</v>
      </c>
      <c r="M22" t="s">
        <v>76</v>
      </c>
      <c r="N22" t="s">
        <v>201</v>
      </c>
      <c r="O22" t="s">
        <v>96</v>
      </c>
      <c r="P22" t="str">
        <f>"INVOICE00123289 CT098599      "</f>
        <v xml:space="preserve">INVOICE00123289 CT098599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17.37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1.7</v>
      </c>
      <c r="BK22">
        <v>2</v>
      </c>
      <c r="BL22">
        <v>56.85</v>
      </c>
      <c r="BM22">
        <v>8.5299999999999994</v>
      </c>
      <c r="BN22">
        <v>65.38</v>
      </c>
      <c r="BO22">
        <v>65.38</v>
      </c>
      <c r="BQ22" t="s">
        <v>202</v>
      </c>
      <c r="BR22" t="s">
        <v>84</v>
      </c>
      <c r="BS22" s="3">
        <v>45994</v>
      </c>
      <c r="BT22" s="4">
        <v>0.42777777777777776</v>
      </c>
      <c r="BU22" t="s">
        <v>203</v>
      </c>
      <c r="BV22" t="s">
        <v>86</v>
      </c>
      <c r="BY22">
        <v>8448</v>
      </c>
      <c r="BZ22" t="s">
        <v>198</v>
      </c>
      <c r="CA22" t="s">
        <v>204</v>
      </c>
      <c r="CC22" t="s">
        <v>76</v>
      </c>
      <c r="CD22">
        <v>7800</v>
      </c>
      <c r="CE22" t="s">
        <v>200</v>
      </c>
      <c r="CF22" s="3">
        <v>45995</v>
      </c>
      <c r="CI22">
        <v>1</v>
      </c>
      <c r="CJ22">
        <v>1</v>
      </c>
      <c r="CK22">
        <v>22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"GAB2030288"</f>
        <v>GAB2030288</v>
      </c>
      <c r="F23" s="3">
        <v>45993</v>
      </c>
      <c r="G23">
        <v>202609</v>
      </c>
      <c r="H23" t="s">
        <v>75</v>
      </c>
      <c r="I23" t="s">
        <v>76</v>
      </c>
      <c r="J23" t="s">
        <v>77</v>
      </c>
      <c r="K23" t="s">
        <v>78</v>
      </c>
      <c r="L23" t="s">
        <v>205</v>
      </c>
      <c r="M23" t="s">
        <v>206</v>
      </c>
      <c r="N23" t="s">
        <v>207</v>
      </c>
      <c r="O23" t="s">
        <v>96</v>
      </c>
      <c r="P23" t="str">
        <f>"INVOICE00123305 CT098605      "</f>
        <v xml:space="preserve">INVOICE00123305 CT098605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17.37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2.4</v>
      </c>
      <c r="BK23">
        <v>3</v>
      </c>
      <c r="BL23">
        <v>56.85</v>
      </c>
      <c r="BM23">
        <v>8.5299999999999994</v>
      </c>
      <c r="BN23">
        <v>65.38</v>
      </c>
      <c r="BO23">
        <v>65.38</v>
      </c>
      <c r="BQ23" t="s">
        <v>208</v>
      </c>
      <c r="BR23" t="s">
        <v>84</v>
      </c>
      <c r="BS23" s="3">
        <v>45994</v>
      </c>
      <c r="BT23" s="4">
        <v>0.41666666666666669</v>
      </c>
      <c r="BU23" t="s">
        <v>209</v>
      </c>
      <c r="BV23" t="s">
        <v>86</v>
      </c>
      <c r="BY23">
        <v>12000</v>
      </c>
      <c r="BZ23" t="s">
        <v>101</v>
      </c>
      <c r="CA23" t="s">
        <v>210</v>
      </c>
      <c r="CC23" t="s">
        <v>206</v>
      </c>
      <c r="CD23">
        <v>7600</v>
      </c>
      <c r="CE23" t="s">
        <v>169</v>
      </c>
      <c r="CF23" s="3">
        <v>45995</v>
      </c>
      <c r="CI23">
        <v>1</v>
      </c>
      <c r="CJ23">
        <v>1</v>
      </c>
      <c r="CK23">
        <v>22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"GAB2030289"</f>
        <v>GAB2030289</v>
      </c>
      <c r="F24" s="3">
        <v>45993</v>
      </c>
      <c r="G24">
        <v>202609</v>
      </c>
      <c r="H24" t="s">
        <v>75</v>
      </c>
      <c r="I24" t="s">
        <v>76</v>
      </c>
      <c r="J24" t="s">
        <v>77</v>
      </c>
      <c r="K24" t="s">
        <v>78</v>
      </c>
      <c r="L24" t="s">
        <v>163</v>
      </c>
      <c r="M24" t="s">
        <v>164</v>
      </c>
      <c r="N24" t="s">
        <v>211</v>
      </c>
      <c r="O24" t="s">
        <v>96</v>
      </c>
      <c r="P24" t="str">
        <f>"INVOICE00123307 CT098603      "</f>
        <v xml:space="preserve">INVOICE00123307 CT098603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27.79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17.41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2.4</v>
      </c>
      <c r="BK24">
        <v>2.5</v>
      </c>
      <c r="BL24">
        <v>108.37</v>
      </c>
      <c r="BM24">
        <v>16.260000000000002</v>
      </c>
      <c r="BN24">
        <v>124.63</v>
      </c>
      <c r="BO24">
        <v>124.63</v>
      </c>
      <c r="BQ24" t="s">
        <v>212</v>
      </c>
      <c r="BR24" t="s">
        <v>84</v>
      </c>
      <c r="BS24" s="3">
        <v>45995</v>
      </c>
      <c r="BT24" s="4">
        <v>0.38263888888888886</v>
      </c>
      <c r="BU24" t="s">
        <v>213</v>
      </c>
      <c r="BV24" t="s">
        <v>89</v>
      </c>
      <c r="BY24">
        <v>12000</v>
      </c>
      <c r="BZ24" t="s">
        <v>214</v>
      </c>
      <c r="CA24">
        <v>8309250898084</v>
      </c>
      <c r="CC24" t="s">
        <v>164</v>
      </c>
      <c r="CD24">
        <v>1864</v>
      </c>
      <c r="CE24" t="s">
        <v>179</v>
      </c>
      <c r="CF24" s="3">
        <v>45996</v>
      </c>
      <c r="CI24">
        <v>0</v>
      </c>
      <c r="CJ24">
        <v>0</v>
      </c>
      <c r="CK24">
        <v>21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"GAB2030291"</f>
        <v>GAB2030291</v>
      </c>
      <c r="F25" s="3">
        <v>45993</v>
      </c>
      <c r="G25">
        <v>202609</v>
      </c>
      <c r="H25" t="s">
        <v>75</v>
      </c>
      <c r="I25" t="s">
        <v>76</v>
      </c>
      <c r="J25" t="s">
        <v>77</v>
      </c>
      <c r="K25" t="s">
        <v>78</v>
      </c>
      <c r="L25" t="s">
        <v>215</v>
      </c>
      <c r="M25" t="s">
        <v>216</v>
      </c>
      <c r="N25" t="s">
        <v>217</v>
      </c>
      <c r="O25" t="s">
        <v>96</v>
      </c>
      <c r="P25" t="str">
        <f>"INVOICE00042115 ORDGS038691   "</f>
        <v xml:space="preserve">INVOICE00042115 ORDGS038691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52.82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2.4</v>
      </c>
      <c r="BK25">
        <v>2.5</v>
      </c>
      <c r="BL25">
        <v>172.86</v>
      </c>
      <c r="BM25">
        <v>25.93</v>
      </c>
      <c r="BN25">
        <v>198.79</v>
      </c>
      <c r="BO25">
        <v>198.79</v>
      </c>
      <c r="BQ25" t="s">
        <v>218</v>
      </c>
      <c r="BR25" t="s">
        <v>84</v>
      </c>
      <c r="BS25" s="3">
        <v>45995</v>
      </c>
      <c r="BT25" s="4">
        <v>0.44374999999999998</v>
      </c>
      <c r="BU25" t="s">
        <v>219</v>
      </c>
      <c r="BV25" t="s">
        <v>86</v>
      </c>
      <c r="BY25">
        <v>12000</v>
      </c>
      <c r="BZ25" t="s">
        <v>101</v>
      </c>
      <c r="CA25">
        <v>7611055191081</v>
      </c>
      <c r="CC25" t="s">
        <v>216</v>
      </c>
      <c r="CD25">
        <v>7380</v>
      </c>
      <c r="CE25" t="s">
        <v>169</v>
      </c>
      <c r="CF25" s="3">
        <v>45996</v>
      </c>
      <c r="CI25">
        <v>5</v>
      </c>
      <c r="CJ25">
        <v>2</v>
      </c>
      <c r="CK25">
        <v>23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"GAB2030293"</f>
        <v>GAB2030293</v>
      </c>
      <c r="F26" s="3">
        <v>45993</v>
      </c>
      <c r="G26">
        <v>202609</v>
      </c>
      <c r="H26" t="s">
        <v>75</v>
      </c>
      <c r="I26" t="s">
        <v>76</v>
      </c>
      <c r="J26" t="s">
        <v>77</v>
      </c>
      <c r="K26" t="s">
        <v>78</v>
      </c>
      <c r="L26" t="s">
        <v>75</v>
      </c>
      <c r="M26" t="s">
        <v>76</v>
      </c>
      <c r="N26" t="s">
        <v>220</v>
      </c>
      <c r="O26" t="s">
        <v>96</v>
      </c>
      <c r="P26" t="str">
        <f>"INVOICE00123311 CT098609      "</f>
        <v xml:space="preserve">INVOICE00123311 CT098609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17.37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2.4</v>
      </c>
      <c r="BK26">
        <v>3</v>
      </c>
      <c r="BL26">
        <v>56.85</v>
      </c>
      <c r="BM26">
        <v>8.5299999999999994</v>
      </c>
      <c r="BN26">
        <v>65.38</v>
      </c>
      <c r="BO26">
        <v>65.38</v>
      </c>
      <c r="BR26" t="s">
        <v>84</v>
      </c>
      <c r="BS26" s="3">
        <v>45994</v>
      </c>
      <c r="BT26" s="4">
        <v>0.58333333333333337</v>
      </c>
      <c r="BU26" t="s">
        <v>221</v>
      </c>
      <c r="BV26" t="s">
        <v>89</v>
      </c>
      <c r="BW26" t="s">
        <v>190</v>
      </c>
      <c r="BX26" t="s">
        <v>222</v>
      </c>
      <c r="BY26">
        <v>12000</v>
      </c>
      <c r="BZ26" t="s">
        <v>101</v>
      </c>
      <c r="CA26" t="s">
        <v>223</v>
      </c>
      <c r="CC26" t="s">
        <v>76</v>
      </c>
      <c r="CD26">
        <v>7500</v>
      </c>
      <c r="CE26" t="s">
        <v>179</v>
      </c>
      <c r="CF26" s="3">
        <v>45995</v>
      </c>
      <c r="CI26">
        <v>1</v>
      </c>
      <c r="CJ26">
        <v>1</v>
      </c>
      <c r="CK26">
        <v>22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"GAB2030295"</f>
        <v>GAB2030295</v>
      </c>
      <c r="F27" s="3">
        <v>45993</v>
      </c>
      <c r="G27">
        <v>202609</v>
      </c>
      <c r="H27" t="s">
        <v>75</v>
      </c>
      <c r="I27" t="s">
        <v>76</v>
      </c>
      <c r="J27" t="s">
        <v>77</v>
      </c>
      <c r="K27" t="s">
        <v>78</v>
      </c>
      <c r="L27" t="s">
        <v>224</v>
      </c>
      <c r="M27" t="s">
        <v>225</v>
      </c>
      <c r="N27" t="s">
        <v>226</v>
      </c>
      <c r="O27" t="s">
        <v>96</v>
      </c>
      <c r="P27" t="str">
        <f>"INVOICE00123314 CT098613      "</f>
        <v xml:space="preserve">INVOICE00123314 CT098613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52.82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2.4</v>
      </c>
      <c r="BK27">
        <v>2.5</v>
      </c>
      <c r="BL27">
        <v>172.86</v>
      </c>
      <c r="BM27">
        <v>25.93</v>
      </c>
      <c r="BN27">
        <v>198.79</v>
      </c>
      <c r="BO27">
        <v>198.79</v>
      </c>
      <c r="BQ27" t="s">
        <v>227</v>
      </c>
      <c r="BR27" t="s">
        <v>84</v>
      </c>
      <c r="BS27" s="3">
        <v>45995</v>
      </c>
      <c r="BT27" s="4">
        <v>0.5229166666666667</v>
      </c>
      <c r="BU27" t="s">
        <v>228</v>
      </c>
      <c r="BV27" t="s">
        <v>86</v>
      </c>
      <c r="BY27">
        <v>12000</v>
      </c>
      <c r="BZ27" t="s">
        <v>101</v>
      </c>
      <c r="CA27" t="s">
        <v>229</v>
      </c>
      <c r="CC27" t="s">
        <v>225</v>
      </c>
      <c r="CD27" s="5" t="s">
        <v>230</v>
      </c>
      <c r="CE27" t="s">
        <v>169</v>
      </c>
      <c r="CF27" s="3">
        <v>45996</v>
      </c>
      <c r="CI27">
        <v>3</v>
      </c>
      <c r="CJ27">
        <v>2</v>
      </c>
      <c r="CK27">
        <v>23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"GAB2030296"</f>
        <v>GAB2030296</v>
      </c>
      <c r="F28" s="3">
        <v>45993</v>
      </c>
      <c r="G28">
        <v>202609</v>
      </c>
      <c r="H28" t="s">
        <v>75</v>
      </c>
      <c r="I28" t="s">
        <v>76</v>
      </c>
      <c r="J28" t="s">
        <v>77</v>
      </c>
      <c r="K28" t="s">
        <v>78</v>
      </c>
      <c r="L28" t="s">
        <v>75</v>
      </c>
      <c r="M28" t="s">
        <v>76</v>
      </c>
      <c r="N28" t="s">
        <v>231</v>
      </c>
      <c r="O28" t="s">
        <v>96</v>
      </c>
      <c r="P28" t="str">
        <f>"INVOICE00123317 CT098580      "</f>
        <v xml:space="preserve">INVOICE00123317 CT098580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17.37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2.4</v>
      </c>
      <c r="BK28">
        <v>3</v>
      </c>
      <c r="BL28">
        <v>56.85</v>
      </c>
      <c r="BM28">
        <v>8.5299999999999994</v>
      </c>
      <c r="BN28">
        <v>65.38</v>
      </c>
      <c r="BO28">
        <v>65.38</v>
      </c>
      <c r="BQ28" t="s">
        <v>232</v>
      </c>
      <c r="BR28" t="s">
        <v>84</v>
      </c>
      <c r="BS28" s="3">
        <v>45994</v>
      </c>
      <c r="BT28" s="4">
        <v>0.43680555555555556</v>
      </c>
      <c r="BU28" t="s">
        <v>233</v>
      </c>
      <c r="BV28" t="s">
        <v>86</v>
      </c>
      <c r="BY28">
        <v>12000</v>
      </c>
      <c r="BZ28" t="s">
        <v>101</v>
      </c>
      <c r="CA28" t="s">
        <v>234</v>
      </c>
      <c r="CC28" t="s">
        <v>76</v>
      </c>
      <c r="CD28">
        <v>7460</v>
      </c>
      <c r="CE28" t="s">
        <v>179</v>
      </c>
      <c r="CF28" s="3">
        <v>45995</v>
      </c>
      <c r="CI28">
        <v>1</v>
      </c>
      <c r="CJ28">
        <v>1</v>
      </c>
      <c r="CK28">
        <v>22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"GAB2030297"</f>
        <v>GAB2030297</v>
      </c>
      <c r="F29" s="3">
        <v>45993</v>
      </c>
      <c r="G29">
        <v>202609</v>
      </c>
      <c r="H29" t="s">
        <v>75</v>
      </c>
      <c r="I29" t="s">
        <v>76</v>
      </c>
      <c r="J29" t="s">
        <v>77</v>
      </c>
      <c r="K29" t="s">
        <v>78</v>
      </c>
      <c r="L29" t="s">
        <v>235</v>
      </c>
      <c r="M29" t="s">
        <v>236</v>
      </c>
      <c r="N29" t="s">
        <v>237</v>
      </c>
      <c r="O29" t="s">
        <v>96</v>
      </c>
      <c r="P29" t="str">
        <f>"INVOICE00123320 CT098611      "</f>
        <v xml:space="preserve">INVOICE00123320 CT098611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82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3.8</v>
      </c>
      <c r="BK29">
        <v>4</v>
      </c>
      <c r="BL29">
        <v>268.37</v>
      </c>
      <c r="BM29">
        <v>40.26</v>
      </c>
      <c r="BN29">
        <v>308.63</v>
      </c>
      <c r="BO29">
        <v>308.63</v>
      </c>
      <c r="BQ29" t="s">
        <v>238</v>
      </c>
      <c r="BR29" t="s">
        <v>84</v>
      </c>
      <c r="BS29" s="3">
        <v>45994</v>
      </c>
      <c r="BT29" s="4">
        <v>0.41805555555555557</v>
      </c>
      <c r="BU29" t="s">
        <v>239</v>
      </c>
      <c r="BV29" t="s">
        <v>86</v>
      </c>
      <c r="BY29">
        <v>19200</v>
      </c>
      <c r="BZ29" t="s">
        <v>101</v>
      </c>
      <c r="CC29" t="s">
        <v>236</v>
      </c>
      <c r="CD29" s="5" t="s">
        <v>240</v>
      </c>
      <c r="CE29" t="s">
        <v>174</v>
      </c>
      <c r="CF29" s="3">
        <v>45995</v>
      </c>
      <c r="CI29">
        <v>2</v>
      </c>
      <c r="CJ29">
        <v>1</v>
      </c>
      <c r="CK29">
        <v>23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"GAB2030299"</f>
        <v>GAB2030299</v>
      </c>
      <c r="F30" s="3">
        <v>45993</v>
      </c>
      <c r="G30">
        <v>202609</v>
      </c>
      <c r="H30" t="s">
        <v>75</v>
      </c>
      <c r="I30" t="s">
        <v>76</v>
      </c>
      <c r="J30" t="s">
        <v>77</v>
      </c>
      <c r="K30" t="s">
        <v>78</v>
      </c>
      <c r="L30" t="s">
        <v>241</v>
      </c>
      <c r="M30" t="s">
        <v>242</v>
      </c>
      <c r="N30" t="s">
        <v>243</v>
      </c>
      <c r="O30" t="s">
        <v>96</v>
      </c>
      <c r="P30" t="str">
        <f>"INVOICE00042137 ORDGS038676   "</f>
        <v xml:space="preserve">INVOICE00042137 ORDGS038676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44.47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3.8</v>
      </c>
      <c r="BK30">
        <v>4</v>
      </c>
      <c r="BL30">
        <v>145.53</v>
      </c>
      <c r="BM30">
        <v>21.83</v>
      </c>
      <c r="BN30">
        <v>167.36</v>
      </c>
      <c r="BO30">
        <v>167.36</v>
      </c>
      <c r="BQ30" t="s">
        <v>244</v>
      </c>
      <c r="BR30" t="s">
        <v>84</v>
      </c>
      <c r="BS30" s="3">
        <v>45994</v>
      </c>
      <c r="BT30" s="4">
        <v>0.53749999999999998</v>
      </c>
      <c r="BU30" t="s">
        <v>245</v>
      </c>
      <c r="BV30" t="s">
        <v>86</v>
      </c>
      <c r="BY30">
        <v>19200</v>
      </c>
      <c r="BZ30" t="s">
        <v>101</v>
      </c>
      <c r="CA30" t="s">
        <v>246</v>
      </c>
      <c r="CC30" t="s">
        <v>242</v>
      </c>
      <c r="CD30">
        <v>1709</v>
      </c>
      <c r="CE30" t="s">
        <v>174</v>
      </c>
      <c r="CF30" s="3">
        <v>45994</v>
      </c>
      <c r="CI30">
        <v>1</v>
      </c>
      <c r="CJ30">
        <v>1</v>
      </c>
      <c r="CK30">
        <v>21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"GAB2030302"</f>
        <v>GAB2030302</v>
      </c>
      <c r="F31" s="3">
        <v>45993</v>
      </c>
      <c r="G31">
        <v>202609</v>
      </c>
      <c r="H31" t="s">
        <v>75</v>
      </c>
      <c r="I31" t="s">
        <v>76</v>
      </c>
      <c r="J31" t="s">
        <v>77</v>
      </c>
      <c r="K31" t="s">
        <v>78</v>
      </c>
      <c r="L31" t="s">
        <v>247</v>
      </c>
      <c r="M31" t="s">
        <v>248</v>
      </c>
      <c r="N31" t="s">
        <v>249</v>
      </c>
      <c r="O31" t="s">
        <v>96</v>
      </c>
      <c r="P31" t="str">
        <f>"INVOICE00123333 CT098607      "</f>
        <v xml:space="preserve">INVOICE00123333 CT098607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44.47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3.8</v>
      </c>
      <c r="BK31">
        <v>4</v>
      </c>
      <c r="BL31">
        <v>145.53</v>
      </c>
      <c r="BM31">
        <v>21.83</v>
      </c>
      <c r="BN31">
        <v>167.36</v>
      </c>
      <c r="BO31">
        <v>167.36</v>
      </c>
      <c r="BR31" t="s">
        <v>84</v>
      </c>
      <c r="BS31" s="3">
        <v>45994</v>
      </c>
      <c r="BT31" s="4">
        <v>0.40347222222222223</v>
      </c>
      <c r="BU31" t="s">
        <v>250</v>
      </c>
      <c r="BV31" t="s">
        <v>86</v>
      </c>
      <c r="BY31">
        <v>19200</v>
      </c>
      <c r="BZ31" t="s">
        <v>101</v>
      </c>
      <c r="CA31" t="s">
        <v>251</v>
      </c>
      <c r="CC31" t="s">
        <v>248</v>
      </c>
      <c r="CD31">
        <v>1501</v>
      </c>
      <c r="CE31" t="s">
        <v>252</v>
      </c>
      <c r="CF31" s="3">
        <v>45994</v>
      </c>
      <c r="CI31">
        <v>1</v>
      </c>
      <c r="CJ31">
        <v>1</v>
      </c>
      <c r="CK31">
        <v>21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"GAB2030303"</f>
        <v>GAB2030303</v>
      </c>
      <c r="F32" s="3">
        <v>45993</v>
      </c>
      <c r="G32">
        <v>202609</v>
      </c>
      <c r="H32" t="s">
        <v>75</v>
      </c>
      <c r="I32" t="s">
        <v>76</v>
      </c>
      <c r="J32" t="s">
        <v>77</v>
      </c>
      <c r="K32" t="s">
        <v>78</v>
      </c>
      <c r="L32" t="s">
        <v>79</v>
      </c>
      <c r="M32" t="s">
        <v>80</v>
      </c>
      <c r="N32" t="s">
        <v>253</v>
      </c>
      <c r="O32" t="s">
        <v>96</v>
      </c>
      <c r="P32" t="str">
        <f>"INVOICE00123334 CT098615      "</f>
        <v xml:space="preserve">INVOICE00123334 CT098615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44.47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3.8</v>
      </c>
      <c r="BK32">
        <v>4</v>
      </c>
      <c r="BL32">
        <v>145.53</v>
      </c>
      <c r="BM32">
        <v>21.83</v>
      </c>
      <c r="BN32">
        <v>167.36</v>
      </c>
      <c r="BO32">
        <v>167.36</v>
      </c>
      <c r="BQ32" t="s">
        <v>254</v>
      </c>
      <c r="BR32" t="s">
        <v>84</v>
      </c>
      <c r="BS32" s="3">
        <v>45994</v>
      </c>
      <c r="BT32" s="4">
        <v>0.34444444444444444</v>
      </c>
      <c r="BU32" t="s">
        <v>255</v>
      </c>
      <c r="BV32" t="s">
        <v>86</v>
      </c>
      <c r="BY32">
        <v>19200</v>
      </c>
      <c r="BZ32" t="s">
        <v>101</v>
      </c>
      <c r="CA32">
        <v>9107126013089</v>
      </c>
      <c r="CC32" t="s">
        <v>80</v>
      </c>
      <c r="CD32" s="5" t="s">
        <v>256</v>
      </c>
      <c r="CE32" t="s">
        <v>257</v>
      </c>
      <c r="CF32" s="3">
        <v>45994</v>
      </c>
      <c r="CI32">
        <v>1</v>
      </c>
      <c r="CJ32">
        <v>1</v>
      </c>
      <c r="CK32">
        <v>21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"GAB2030304"</f>
        <v>GAB2030304</v>
      </c>
      <c r="F33" s="3">
        <v>45993</v>
      </c>
      <c r="G33">
        <v>202609</v>
      </c>
      <c r="H33" t="s">
        <v>75</v>
      </c>
      <c r="I33" t="s">
        <v>76</v>
      </c>
      <c r="J33" t="s">
        <v>77</v>
      </c>
      <c r="K33" t="s">
        <v>78</v>
      </c>
      <c r="L33" t="s">
        <v>79</v>
      </c>
      <c r="M33" t="s">
        <v>80</v>
      </c>
      <c r="N33" t="s">
        <v>258</v>
      </c>
      <c r="O33" t="s">
        <v>96</v>
      </c>
      <c r="P33" t="str">
        <f>"INVOICE00042147 ORDGS038695   "</f>
        <v xml:space="preserve">INVOICE00042147 ORDGS038695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44.47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3.8</v>
      </c>
      <c r="BK33">
        <v>4</v>
      </c>
      <c r="BL33">
        <v>145.53</v>
      </c>
      <c r="BM33">
        <v>21.83</v>
      </c>
      <c r="BN33">
        <v>167.36</v>
      </c>
      <c r="BO33">
        <v>167.36</v>
      </c>
      <c r="BQ33" t="s">
        <v>259</v>
      </c>
      <c r="BR33" t="s">
        <v>84</v>
      </c>
      <c r="BS33" s="3">
        <v>45994</v>
      </c>
      <c r="BT33" s="4">
        <v>0.33194444444444443</v>
      </c>
      <c r="BU33" t="s">
        <v>260</v>
      </c>
      <c r="BV33" t="s">
        <v>86</v>
      </c>
      <c r="BY33">
        <v>19200</v>
      </c>
      <c r="BZ33" t="s">
        <v>101</v>
      </c>
      <c r="CA33">
        <v>8102155384080</v>
      </c>
      <c r="CC33" t="s">
        <v>80</v>
      </c>
      <c r="CD33" s="5" t="s">
        <v>261</v>
      </c>
      <c r="CE33" t="s">
        <v>252</v>
      </c>
      <c r="CF33" s="3">
        <v>45994</v>
      </c>
      <c r="CI33">
        <v>1</v>
      </c>
      <c r="CJ33">
        <v>1</v>
      </c>
      <c r="CK33">
        <v>21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"GAB2030305"</f>
        <v>GAB2030305</v>
      </c>
      <c r="F34" s="3">
        <v>45993</v>
      </c>
      <c r="G34">
        <v>202609</v>
      </c>
      <c r="H34" t="s">
        <v>75</v>
      </c>
      <c r="I34" t="s">
        <v>76</v>
      </c>
      <c r="J34" t="s">
        <v>77</v>
      </c>
      <c r="K34" t="s">
        <v>78</v>
      </c>
      <c r="L34" t="s">
        <v>262</v>
      </c>
      <c r="M34" t="s">
        <v>263</v>
      </c>
      <c r="N34" t="s">
        <v>264</v>
      </c>
      <c r="O34" t="s">
        <v>96</v>
      </c>
      <c r="P34" t="str">
        <f>"INVOICE00042146 ORDGS038720   "</f>
        <v xml:space="preserve">INVOICE00042146 ORDGS038720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52.82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2.4</v>
      </c>
      <c r="BK34">
        <v>2.5</v>
      </c>
      <c r="BL34">
        <v>172.86</v>
      </c>
      <c r="BM34">
        <v>25.93</v>
      </c>
      <c r="BN34">
        <v>198.79</v>
      </c>
      <c r="BO34">
        <v>198.79</v>
      </c>
      <c r="BQ34" t="s">
        <v>265</v>
      </c>
      <c r="BR34" t="s">
        <v>84</v>
      </c>
      <c r="BS34" s="3">
        <v>45995</v>
      </c>
      <c r="BT34" s="4">
        <v>0.40625</v>
      </c>
      <c r="BU34" t="s">
        <v>250</v>
      </c>
      <c r="BV34" t="s">
        <v>86</v>
      </c>
      <c r="BY34">
        <v>12000</v>
      </c>
      <c r="BZ34" t="s">
        <v>101</v>
      </c>
      <c r="CA34" t="s">
        <v>266</v>
      </c>
      <c r="CC34" t="s">
        <v>263</v>
      </c>
      <c r="CD34">
        <v>2570</v>
      </c>
      <c r="CE34" t="s">
        <v>169</v>
      </c>
      <c r="CF34" s="3">
        <v>45996</v>
      </c>
      <c r="CI34">
        <v>2</v>
      </c>
      <c r="CJ34">
        <v>2</v>
      </c>
      <c r="CK34">
        <v>23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"GAB2030306"</f>
        <v>GAB2030306</v>
      </c>
      <c r="F35" s="3">
        <v>45993</v>
      </c>
      <c r="G35">
        <v>202609</v>
      </c>
      <c r="H35" t="s">
        <v>75</v>
      </c>
      <c r="I35" t="s">
        <v>76</v>
      </c>
      <c r="J35" t="s">
        <v>77</v>
      </c>
      <c r="K35" t="s">
        <v>78</v>
      </c>
      <c r="L35" t="s">
        <v>267</v>
      </c>
      <c r="M35" t="s">
        <v>268</v>
      </c>
      <c r="N35" t="s">
        <v>269</v>
      </c>
      <c r="O35" t="s">
        <v>96</v>
      </c>
      <c r="P35" t="str">
        <f>"INVOICE00042141 ORDGS038522   "</f>
        <v xml:space="preserve">INVOICE00042141 ORDGS038522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52.82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2.4</v>
      </c>
      <c r="BK35">
        <v>2.5</v>
      </c>
      <c r="BL35">
        <v>172.86</v>
      </c>
      <c r="BM35">
        <v>25.93</v>
      </c>
      <c r="BN35">
        <v>198.79</v>
      </c>
      <c r="BO35">
        <v>198.79</v>
      </c>
      <c r="BQ35" t="s">
        <v>270</v>
      </c>
      <c r="BR35" t="s">
        <v>84</v>
      </c>
      <c r="BS35" s="3">
        <v>45994</v>
      </c>
      <c r="BT35" s="4">
        <v>0.42708333333333331</v>
      </c>
      <c r="BU35" t="s">
        <v>271</v>
      </c>
      <c r="BV35" t="s">
        <v>86</v>
      </c>
      <c r="BY35">
        <v>12000</v>
      </c>
      <c r="BZ35" t="s">
        <v>101</v>
      </c>
      <c r="CC35" t="s">
        <v>268</v>
      </c>
      <c r="CD35" s="5" t="s">
        <v>272</v>
      </c>
      <c r="CE35" t="s">
        <v>179</v>
      </c>
      <c r="CF35" s="3">
        <v>45995</v>
      </c>
      <c r="CI35">
        <v>2</v>
      </c>
      <c r="CJ35">
        <v>1</v>
      </c>
      <c r="CK35">
        <v>23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"GAB2030307"</f>
        <v>GAB2030307</v>
      </c>
      <c r="F36" s="3">
        <v>45993</v>
      </c>
      <c r="G36">
        <v>202609</v>
      </c>
      <c r="H36" t="s">
        <v>75</v>
      </c>
      <c r="I36" t="s">
        <v>76</v>
      </c>
      <c r="J36" t="s">
        <v>77</v>
      </c>
      <c r="K36" t="s">
        <v>78</v>
      </c>
      <c r="L36" t="s">
        <v>79</v>
      </c>
      <c r="M36" t="s">
        <v>80</v>
      </c>
      <c r="N36" t="s">
        <v>273</v>
      </c>
      <c r="O36" t="s">
        <v>96</v>
      </c>
      <c r="P36" t="str">
        <f>"INVOICE00042144 ORDGS038704   "</f>
        <v xml:space="preserve">INVOICE00042144 ORDGS038704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27.79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2.4</v>
      </c>
      <c r="BK36">
        <v>2.5</v>
      </c>
      <c r="BL36">
        <v>90.96</v>
      </c>
      <c r="BM36">
        <v>13.64</v>
      </c>
      <c r="BN36">
        <v>104.6</v>
      </c>
      <c r="BO36">
        <v>104.6</v>
      </c>
      <c r="BQ36" t="s">
        <v>274</v>
      </c>
      <c r="BR36" t="s">
        <v>84</v>
      </c>
      <c r="BS36" s="3">
        <v>45994</v>
      </c>
      <c r="BT36" s="4">
        <v>0.33333333333333331</v>
      </c>
      <c r="BU36" t="s">
        <v>275</v>
      </c>
      <c r="BV36" t="s">
        <v>86</v>
      </c>
      <c r="BY36">
        <v>12000</v>
      </c>
      <c r="BZ36" t="s">
        <v>101</v>
      </c>
      <c r="CA36">
        <v>8612186129080</v>
      </c>
      <c r="CC36" t="s">
        <v>80</v>
      </c>
      <c r="CD36" s="5" t="s">
        <v>87</v>
      </c>
      <c r="CE36" t="s">
        <v>179</v>
      </c>
      <c r="CF36" s="3">
        <v>45994</v>
      </c>
      <c r="CI36">
        <v>1</v>
      </c>
      <c r="CJ36">
        <v>1</v>
      </c>
      <c r="CK36">
        <v>21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"GAB2030308"</f>
        <v>GAB2030308</v>
      </c>
      <c r="F37" s="3">
        <v>45993</v>
      </c>
      <c r="G37">
        <v>202609</v>
      </c>
      <c r="H37" t="s">
        <v>75</v>
      </c>
      <c r="I37" t="s">
        <v>76</v>
      </c>
      <c r="J37" t="s">
        <v>77</v>
      </c>
      <c r="K37" t="s">
        <v>78</v>
      </c>
      <c r="L37" t="s">
        <v>122</v>
      </c>
      <c r="M37" t="s">
        <v>123</v>
      </c>
      <c r="N37" t="s">
        <v>276</v>
      </c>
      <c r="O37" t="s">
        <v>96</v>
      </c>
      <c r="P37" t="str">
        <f>"INVOICE00042143 ORDGS038703   "</f>
        <v xml:space="preserve">INVOICE00042143 ORDGS038703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82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3.8</v>
      </c>
      <c r="BK37">
        <v>4</v>
      </c>
      <c r="BL37">
        <v>268.37</v>
      </c>
      <c r="BM37">
        <v>40.26</v>
      </c>
      <c r="BN37">
        <v>308.63</v>
      </c>
      <c r="BO37">
        <v>308.63</v>
      </c>
      <c r="BQ37" t="s">
        <v>277</v>
      </c>
      <c r="BR37" t="s">
        <v>84</v>
      </c>
      <c r="BS37" s="3">
        <v>45995</v>
      </c>
      <c r="BT37" s="4">
        <v>0.40972222222222221</v>
      </c>
      <c r="BU37" t="s">
        <v>278</v>
      </c>
      <c r="BV37" t="s">
        <v>89</v>
      </c>
      <c r="BY37">
        <v>19200</v>
      </c>
      <c r="BZ37" t="s">
        <v>101</v>
      </c>
      <c r="CA37">
        <v>8505026533083</v>
      </c>
      <c r="CC37" t="s">
        <v>123</v>
      </c>
      <c r="CD37">
        <v>1035</v>
      </c>
      <c r="CE37" t="s">
        <v>174</v>
      </c>
      <c r="CF37" s="3">
        <v>45996</v>
      </c>
      <c r="CI37">
        <v>1</v>
      </c>
      <c r="CJ37">
        <v>2</v>
      </c>
      <c r="CK37">
        <v>23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"GAB2030309"</f>
        <v>GAB2030309</v>
      </c>
      <c r="F38" s="3">
        <v>45993</v>
      </c>
      <c r="G38">
        <v>202609</v>
      </c>
      <c r="H38" t="s">
        <v>75</v>
      </c>
      <c r="I38" t="s">
        <v>76</v>
      </c>
      <c r="J38" t="s">
        <v>77</v>
      </c>
      <c r="K38" t="s">
        <v>78</v>
      </c>
      <c r="L38" t="s">
        <v>279</v>
      </c>
      <c r="M38" t="s">
        <v>280</v>
      </c>
      <c r="N38" t="s">
        <v>281</v>
      </c>
      <c r="O38" t="s">
        <v>96</v>
      </c>
      <c r="P38" t="str">
        <f>"INVOICE00042142 ORDGS038677   "</f>
        <v xml:space="preserve">INVOICE00042142 ORDGS038677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43.09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1.7</v>
      </c>
      <c r="BK38">
        <v>2</v>
      </c>
      <c r="BL38">
        <v>141.02000000000001</v>
      </c>
      <c r="BM38">
        <v>21.15</v>
      </c>
      <c r="BN38">
        <v>162.16999999999999</v>
      </c>
      <c r="BO38">
        <v>162.16999999999999</v>
      </c>
      <c r="BQ38" t="s">
        <v>282</v>
      </c>
      <c r="BR38" t="s">
        <v>84</v>
      </c>
      <c r="BS38" s="3">
        <v>45999</v>
      </c>
      <c r="BT38" s="4">
        <v>0.50694444444444442</v>
      </c>
      <c r="BU38" t="s">
        <v>283</v>
      </c>
      <c r="BV38" t="s">
        <v>89</v>
      </c>
      <c r="BW38" t="s">
        <v>284</v>
      </c>
      <c r="BX38" t="s">
        <v>285</v>
      </c>
      <c r="BY38">
        <v>8448</v>
      </c>
      <c r="BZ38" t="s">
        <v>101</v>
      </c>
      <c r="CC38" t="s">
        <v>280</v>
      </c>
      <c r="CD38">
        <v>6506</v>
      </c>
      <c r="CE38" t="s">
        <v>286</v>
      </c>
      <c r="CF38" s="3">
        <v>46000</v>
      </c>
      <c r="CI38">
        <v>1</v>
      </c>
      <c r="CJ38">
        <v>4</v>
      </c>
      <c r="CK38">
        <v>23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"GAB2030311"</f>
        <v>GAB2030311</v>
      </c>
      <c r="F39" s="3">
        <v>45993</v>
      </c>
      <c r="G39">
        <v>202609</v>
      </c>
      <c r="H39" t="s">
        <v>75</v>
      </c>
      <c r="I39" t="s">
        <v>76</v>
      </c>
      <c r="J39" t="s">
        <v>77</v>
      </c>
      <c r="K39" t="s">
        <v>78</v>
      </c>
      <c r="L39" t="s">
        <v>156</v>
      </c>
      <c r="M39" t="s">
        <v>157</v>
      </c>
      <c r="N39" t="s">
        <v>287</v>
      </c>
      <c r="O39" t="s">
        <v>96</v>
      </c>
      <c r="P39" t="str">
        <f>"INVOICE00042116 ORDGS038694   "</f>
        <v xml:space="preserve">INVOICE00042116 ORDGS038694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22.24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1.7</v>
      </c>
      <c r="BK39">
        <v>2</v>
      </c>
      <c r="BL39">
        <v>72.78</v>
      </c>
      <c r="BM39">
        <v>10.92</v>
      </c>
      <c r="BN39">
        <v>83.7</v>
      </c>
      <c r="BO39">
        <v>83.7</v>
      </c>
      <c r="BQ39" t="s">
        <v>288</v>
      </c>
      <c r="BR39" t="s">
        <v>84</v>
      </c>
      <c r="BS39" s="3">
        <v>45994</v>
      </c>
      <c r="BT39" s="4">
        <v>0.40416666666666667</v>
      </c>
      <c r="BU39" t="s">
        <v>289</v>
      </c>
      <c r="BV39" t="s">
        <v>86</v>
      </c>
      <c r="BY39">
        <v>8448</v>
      </c>
      <c r="BZ39" t="s">
        <v>101</v>
      </c>
      <c r="CA39" t="s">
        <v>290</v>
      </c>
      <c r="CC39" t="s">
        <v>157</v>
      </c>
      <c r="CD39">
        <v>6001</v>
      </c>
      <c r="CE39" t="s">
        <v>200</v>
      </c>
      <c r="CF39" s="3">
        <v>45994</v>
      </c>
      <c r="CI39">
        <v>2</v>
      </c>
      <c r="CJ39">
        <v>1</v>
      </c>
      <c r="CK39">
        <v>21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"GAB2030314"</f>
        <v>GAB2030314</v>
      </c>
      <c r="F40" s="3">
        <v>45993</v>
      </c>
      <c r="G40">
        <v>202609</v>
      </c>
      <c r="H40" t="s">
        <v>75</v>
      </c>
      <c r="I40" t="s">
        <v>76</v>
      </c>
      <c r="J40" t="s">
        <v>77</v>
      </c>
      <c r="K40" t="s">
        <v>78</v>
      </c>
      <c r="L40" t="s">
        <v>291</v>
      </c>
      <c r="M40" t="s">
        <v>292</v>
      </c>
      <c r="N40" t="s">
        <v>293</v>
      </c>
      <c r="O40" t="s">
        <v>96</v>
      </c>
      <c r="P40" t="str">
        <f>"INVOICE00123337 CT098621      "</f>
        <v xml:space="preserve">INVOICE00123337 CT098621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44.47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3.8</v>
      </c>
      <c r="BK40">
        <v>4</v>
      </c>
      <c r="BL40">
        <v>145.53</v>
      </c>
      <c r="BM40">
        <v>21.83</v>
      </c>
      <c r="BN40">
        <v>167.36</v>
      </c>
      <c r="BO40">
        <v>167.36</v>
      </c>
      <c r="BR40" t="s">
        <v>84</v>
      </c>
      <c r="BS40" s="3">
        <v>45994</v>
      </c>
      <c r="BT40" s="4">
        <v>0.6166666666666667</v>
      </c>
      <c r="BU40" t="s">
        <v>294</v>
      </c>
      <c r="BV40" t="s">
        <v>89</v>
      </c>
      <c r="BW40" t="s">
        <v>284</v>
      </c>
      <c r="BX40" t="s">
        <v>295</v>
      </c>
      <c r="BY40">
        <v>19200</v>
      </c>
      <c r="BZ40" t="s">
        <v>101</v>
      </c>
      <c r="CA40" t="s">
        <v>296</v>
      </c>
      <c r="CC40" t="s">
        <v>292</v>
      </c>
      <c r="CD40">
        <v>5201</v>
      </c>
      <c r="CE40" t="s">
        <v>257</v>
      </c>
      <c r="CF40" s="3">
        <v>45995</v>
      </c>
      <c r="CI40">
        <v>1</v>
      </c>
      <c r="CJ40">
        <v>1</v>
      </c>
      <c r="CK40">
        <v>21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"GAB2030315"</f>
        <v>GAB2030315</v>
      </c>
      <c r="F41" s="3">
        <v>45993</v>
      </c>
      <c r="G41">
        <v>202609</v>
      </c>
      <c r="H41" t="s">
        <v>75</v>
      </c>
      <c r="I41" t="s">
        <v>76</v>
      </c>
      <c r="J41" t="s">
        <v>77</v>
      </c>
      <c r="K41" t="s">
        <v>78</v>
      </c>
      <c r="L41" t="s">
        <v>297</v>
      </c>
      <c r="M41" t="s">
        <v>298</v>
      </c>
      <c r="N41" t="s">
        <v>299</v>
      </c>
      <c r="O41" t="s">
        <v>96</v>
      </c>
      <c r="P41" t="str">
        <f>"INVOICE00123338 CT098622      "</f>
        <v xml:space="preserve">INVOICE00123338 CT098622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82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3.8</v>
      </c>
      <c r="BK41">
        <v>4</v>
      </c>
      <c r="BL41">
        <v>268.37</v>
      </c>
      <c r="BM41">
        <v>40.26</v>
      </c>
      <c r="BN41">
        <v>308.63</v>
      </c>
      <c r="BO41">
        <v>308.63</v>
      </c>
      <c r="BQ41" t="s">
        <v>300</v>
      </c>
      <c r="BR41" t="s">
        <v>84</v>
      </c>
      <c r="BS41" s="3">
        <v>45994</v>
      </c>
      <c r="BT41" s="4">
        <v>0.5</v>
      </c>
      <c r="BU41" t="s">
        <v>301</v>
      </c>
      <c r="BV41" t="s">
        <v>86</v>
      </c>
      <c r="BY41">
        <v>19200</v>
      </c>
      <c r="BZ41" t="s">
        <v>101</v>
      </c>
      <c r="CA41" t="s">
        <v>302</v>
      </c>
      <c r="CC41" t="s">
        <v>298</v>
      </c>
      <c r="CD41">
        <v>2515</v>
      </c>
      <c r="CE41" t="s">
        <v>303</v>
      </c>
      <c r="CF41" s="3">
        <v>45995</v>
      </c>
      <c r="CI41">
        <v>1</v>
      </c>
      <c r="CJ41">
        <v>1</v>
      </c>
      <c r="CK41">
        <v>23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"GAB2030316"</f>
        <v>GAB2030316</v>
      </c>
      <c r="F42" s="3">
        <v>45993</v>
      </c>
      <c r="G42">
        <v>202609</v>
      </c>
      <c r="H42" t="s">
        <v>75</v>
      </c>
      <c r="I42" t="s">
        <v>76</v>
      </c>
      <c r="J42" t="s">
        <v>77</v>
      </c>
      <c r="K42" t="s">
        <v>78</v>
      </c>
      <c r="L42" t="s">
        <v>304</v>
      </c>
      <c r="M42" t="s">
        <v>305</v>
      </c>
      <c r="N42" t="s">
        <v>306</v>
      </c>
      <c r="O42" t="s">
        <v>96</v>
      </c>
      <c r="P42" t="str">
        <f>"INVOICE00123339 CT098623      "</f>
        <v xml:space="preserve">INVOICE00123339 CT098623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52.82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2.4</v>
      </c>
      <c r="BK42">
        <v>2.5</v>
      </c>
      <c r="BL42">
        <v>172.86</v>
      </c>
      <c r="BM42">
        <v>25.93</v>
      </c>
      <c r="BN42">
        <v>198.79</v>
      </c>
      <c r="BO42">
        <v>198.79</v>
      </c>
      <c r="BR42" t="s">
        <v>84</v>
      </c>
      <c r="BS42" s="3">
        <v>45995</v>
      </c>
      <c r="BT42" s="4">
        <v>0.51111111111111107</v>
      </c>
      <c r="BU42" t="s">
        <v>307</v>
      </c>
      <c r="BV42" t="s">
        <v>86</v>
      </c>
      <c r="BY42">
        <v>12000</v>
      </c>
      <c r="BZ42" t="s">
        <v>101</v>
      </c>
      <c r="CA42" t="s">
        <v>229</v>
      </c>
      <c r="CC42" t="s">
        <v>305</v>
      </c>
      <c r="CD42" s="5" t="s">
        <v>308</v>
      </c>
      <c r="CE42" t="s">
        <v>169</v>
      </c>
      <c r="CF42" s="3">
        <v>45995</v>
      </c>
      <c r="CI42">
        <v>2</v>
      </c>
      <c r="CJ42">
        <v>2</v>
      </c>
      <c r="CK42">
        <v>23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"GAB2030317"</f>
        <v>GAB2030317</v>
      </c>
      <c r="F43" s="3">
        <v>45993</v>
      </c>
      <c r="G43">
        <v>202609</v>
      </c>
      <c r="H43" t="s">
        <v>75</v>
      </c>
      <c r="I43" t="s">
        <v>76</v>
      </c>
      <c r="J43" t="s">
        <v>77</v>
      </c>
      <c r="K43" t="s">
        <v>78</v>
      </c>
      <c r="L43" t="s">
        <v>267</v>
      </c>
      <c r="M43" t="s">
        <v>268</v>
      </c>
      <c r="N43" t="s">
        <v>309</v>
      </c>
      <c r="O43" t="s">
        <v>96</v>
      </c>
      <c r="P43" t="str">
        <f>"INVOICE00042138 ORDGS038466   "</f>
        <v xml:space="preserve">INVOICE00042138 ORDGS038466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43.09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1.7</v>
      </c>
      <c r="BK43">
        <v>2</v>
      </c>
      <c r="BL43">
        <v>141.02000000000001</v>
      </c>
      <c r="BM43">
        <v>21.15</v>
      </c>
      <c r="BN43">
        <v>162.16999999999999</v>
      </c>
      <c r="BO43">
        <v>162.16999999999999</v>
      </c>
      <c r="BQ43" t="s">
        <v>310</v>
      </c>
      <c r="BR43" t="s">
        <v>84</v>
      </c>
      <c r="BS43" s="3">
        <v>45994</v>
      </c>
      <c r="BT43" s="4">
        <v>0.43125000000000002</v>
      </c>
      <c r="BU43" t="s">
        <v>311</v>
      </c>
      <c r="BV43" t="s">
        <v>86</v>
      </c>
      <c r="BY43">
        <v>8448</v>
      </c>
      <c r="BZ43" t="s">
        <v>101</v>
      </c>
      <c r="CC43" t="s">
        <v>268</v>
      </c>
      <c r="CD43" s="5" t="s">
        <v>272</v>
      </c>
      <c r="CE43" t="s">
        <v>200</v>
      </c>
      <c r="CF43" s="3">
        <v>45995</v>
      </c>
      <c r="CI43">
        <v>2</v>
      </c>
      <c r="CJ43">
        <v>1</v>
      </c>
      <c r="CK43">
        <v>23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"GAB2030318"</f>
        <v>GAB2030318</v>
      </c>
      <c r="F44" s="3">
        <v>45993</v>
      </c>
      <c r="G44">
        <v>202609</v>
      </c>
      <c r="H44" t="s">
        <v>75</v>
      </c>
      <c r="I44" t="s">
        <v>76</v>
      </c>
      <c r="J44" t="s">
        <v>77</v>
      </c>
      <c r="K44" t="s">
        <v>78</v>
      </c>
      <c r="L44" t="s">
        <v>235</v>
      </c>
      <c r="M44" t="s">
        <v>236</v>
      </c>
      <c r="N44" t="s">
        <v>312</v>
      </c>
      <c r="O44" t="s">
        <v>96</v>
      </c>
      <c r="P44" t="str">
        <f>"INVOICE00123353 CT098617      "</f>
        <v xml:space="preserve">INVOICE00123353 CT098617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62.55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2.7</v>
      </c>
      <c r="BK44">
        <v>3</v>
      </c>
      <c r="BL44">
        <v>204.7</v>
      </c>
      <c r="BM44">
        <v>30.71</v>
      </c>
      <c r="BN44">
        <v>235.41</v>
      </c>
      <c r="BO44">
        <v>235.41</v>
      </c>
      <c r="BR44" t="s">
        <v>84</v>
      </c>
      <c r="BS44" s="3">
        <v>45994</v>
      </c>
      <c r="BT44" s="4">
        <v>0.41041666666666665</v>
      </c>
      <c r="BU44" t="s">
        <v>313</v>
      </c>
      <c r="BV44" t="s">
        <v>86</v>
      </c>
      <c r="BY44">
        <v>13392</v>
      </c>
      <c r="BZ44" t="s">
        <v>101</v>
      </c>
      <c r="CC44" t="s">
        <v>236</v>
      </c>
      <c r="CD44" s="5" t="s">
        <v>240</v>
      </c>
      <c r="CE44" t="s">
        <v>314</v>
      </c>
      <c r="CF44" s="3">
        <v>45995</v>
      </c>
      <c r="CI44">
        <v>2</v>
      </c>
      <c r="CJ44">
        <v>1</v>
      </c>
      <c r="CK44">
        <v>23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"GAB2030319"</f>
        <v>GAB2030319</v>
      </c>
      <c r="F45" s="3">
        <v>45993</v>
      </c>
      <c r="G45">
        <v>202609</v>
      </c>
      <c r="H45" t="s">
        <v>75</v>
      </c>
      <c r="I45" t="s">
        <v>76</v>
      </c>
      <c r="J45" t="s">
        <v>77</v>
      </c>
      <c r="K45" t="s">
        <v>78</v>
      </c>
      <c r="L45" t="s">
        <v>122</v>
      </c>
      <c r="M45" t="s">
        <v>123</v>
      </c>
      <c r="N45" t="s">
        <v>315</v>
      </c>
      <c r="O45" t="s">
        <v>96</v>
      </c>
      <c r="P45" t="str">
        <f>"INVOICE00042180 ORDGS038741   "</f>
        <v xml:space="preserve">INVOICE00042180 ORDGS038741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82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3.8</v>
      </c>
      <c r="BK45">
        <v>4</v>
      </c>
      <c r="BL45">
        <v>268.37</v>
      </c>
      <c r="BM45">
        <v>40.26</v>
      </c>
      <c r="BN45">
        <v>308.63</v>
      </c>
      <c r="BO45">
        <v>308.63</v>
      </c>
      <c r="BQ45" t="s">
        <v>316</v>
      </c>
      <c r="BR45" t="s">
        <v>84</v>
      </c>
      <c r="BS45" s="3">
        <v>45994</v>
      </c>
      <c r="BT45" s="4">
        <v>0.45416666666666666</v>
      </c>
      <c r="BU45" t="s">
        <v>317</v>
      </c>
      <c r="BV45" t="s">
        <v>86</v>
      </c>
      <c r="BY45">
        <v>19200</v>
      </c>
      <c r="BZ45" t="s">
        <v>101</v>
      </c>
      <c r="CA45">
        <v>9210235816085</v>
      </c>
      <c r="CC45" t="s">
        <v>123</v>
      </c>
      <c r="CD45">
        <v>1055</v>
      </c>
      <c r="CE45" t="s">
        <v>174</v>
      </c>
      <c r="CF45" s="3">
        <v>45995</v>
      </c>
      <c r="CI45">
        <v>1</v>
      </c>
      <c r="CJ45">
        <v>1</v>
      </c>
      <c r="CK45">
        <v>23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"GAB2030320"</f>
        <v>GAB2030320</v>
      </c>
      <c r="F46" s="3">
        <v>45993</v>
      </c>
      <c r="G46">
        <v>202609</v>
      </c>
      <c r="H46" t="s">
        <v>75</v>
      </c>
      <c r="I46" t="s">
        <v>76</v>
      </c>
      <c r="J46" t="s">
        <v>77</v>
      </c>
      <c r="K46" t="s">
        <v>78</v>
      </c>
      <c r="L46" t="s">
        <v>75</v>
      </c>
      <c r="M46" t="s">
        <v>76</v>
      </c>
      <c r="N46" t="s">
        <v>318</v>
      </c>
      <c r="O46" t="s">
        <v>96</v>
      </c>
      <c r="P46" t="str">
        <f>"INVOICE00123354 CT098619      "</f>
        <v xml:space="preserve">INVOICE00123354 CT098619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17.37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1.7</v>
      </c>
      <c r="BK46">
        <v>2</v>
      </c>
      <c r="BL46">
        <v>56.85</v>
      </c>
      <c r="BM46">
        <v>8.5299999999999994</v>
      </c>
      <c r="BN46">
        <v>65.38</v>
      </c>
      <c r="BO46">
        <v>65.38</v>
      </c>
      <c r="BQ46" t="s">
        <v>319</v>
      </c>
      <c r="BR46" t="s">
        <v>84</v>
      </c>
      <c r="BS46" s="3">
        <v>45994</v>
      </c>
      <c r="BT46" s="4">
        <v>0.38263888888888886</v>
      </c>
      <c r="BU46" t="s">
        <v>320</v>
      </c>
      <c r="BV46" t="s">
        <v>86</v>
      </c>
      <c r="BY46">
        <v>8448</v>
      </c>
      <c r="BZ46" t="s">
        <v>101</v>
      </c>
      <c r="CA46" t="s">
        <v>321</v>
      </c>
      <c r="CC46" t="s">
        <v>76</v>
      </c>
      <c r="CD46">
        <v>7441</v>
      </c>
      <c r="CE46" t="s">
        <v>322</v>
      </c>
      <c r="CF46" s="3">
        <v>45995</v>
      </c>
      <c r="CI46">
        <v>1</v>
      </c>
      <c r="CJ46">
        <v>1</v>
      </c>
      <c r="CK46">
        <v>22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"GAB2030321"</f>
        <v>GAB2030321</v>
      </c>
      <c r="F47" s="3">
        <v>45993</v>
      </c>
      <c r="G47">
        <v>202609</v>
      </c>
      <c r="H47" t="s">
        <v>75</v>
      </c>
      <c r="I47" t="s">
        <v>76</v>
      </c>
      <c r="J47" t="s">
        <v>77</v>
      </c>
      <c r="K47" t="s">
        <v>78</v>
      </c>
      <c r="L47" t="s">
        <v>323</v>
      </c>
      <c r="M47" t="s">
        <v>324</v>
      </c>
      <c r="N47" t="s">
        <v>325</v>
      </c>
      <c r="O47" t="s">
        <v>96</v>
      </c>
      <c r="P47" t="str">
        <f>"INVOICE00123355 CT098625      "</f>
        <v xml:space="preserve">INVOICE00123355 CT098625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52.82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17.41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2.4</v>
      </c>
      <c r="BK47">
        <v>2.5</v>
      </c>
      <c r="BL47">
        <v>190.27</v>
      </c>
      <c r="BM47">
        <v>28.54</v>
      </c>
      <c r="BN47">
        <v>218.81</v>
      </c>
      <c r="BO47">
        <v>218.81</v>
      </c>
      <c r="BQ47" t="s">
        <v>326</v>
      </c>
      <c r="BR47" t="s">
        <v>84</v>
      </c>
      <c r="BS47" s="3">
        <v>45995</v>
      </c>
      <c r="BT47" s="4">
        <v>0.41666666666666669</v>
      </c>
      <c r="BU47" t="s">
        <v>327</v>
      </c>
      <c r="BV47" t="s">
        <v>86</v>
      </c>
      <c r="BY47">
        <v>12000</v>
      </c>
      <c r="BZ47" t="s">
        <v>328</v>
      </c>
      <c r="CC47" t="s">
        <v>324</v>
      </c>
      <c r="CD47">
        <v>2745</v>
      </c>
      <c r="CE47" t="s">
        <v>179</v>
      </c>
      <c r="CF47" s="3">
        <v>45996</v>
      </c>
      <c r="CI47">
        <v>2</v>
      </c>
      <c r="CJ47">
        <v>2</v>
      </c>
      <c r="CK47">
        <v>23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"GAB2030322"</f>
        <v>GAB2030322</v>
      </c>
      <c r="F48" s="3">
        <v>45993</v>
      </c>
      <c r="G48">
        <v>202609</v>
      </c>
      <c r="H48" t="s">
        <v>75</v>
      </c>
      <c r="I48" t="s">
        <v>76</v>
      </c>
      <c r="J48" t="s">
        <v>77</v>
      </c>
      <c r="K48" t="s">
        <v>78</v>
      </c>
      <c r="L48" t="s">
        <v>93</v>
      </c>
      <c r="M48" t="s">
        <v>94</v>
      </c>
      <c r="N48" t="s">
        <v>149</v>
      </c>
      <c r="O48" t="s">
        <v>96</v>
      </c>
      <c r="P48" t="str">
        <f>"INVOICE00123347 CT098616      "</f>
        <v xml:space="preserve">INVOICE00123347 CT098616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22.24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0.8</v>
      </c>
      <c r="BK48">
        <v>1</v>
      </c>
      <c r="BL48">
        <v>72.78</v>
      </c>
      <c r="BM48">
        <v>10.92</v>
      </c>
      <c r="BN48">
        <v>83.7</v>
      </c>
      <c r="BO48">
        <v>83.7</v>
      </c>
      <c r="BQ48" t="s">
        <v>97</v>
      </c>
      <c r="BR48" t="s">
        <v>84</v>
      </c>
      <c r="BS48" s="3">
        <v>45994</v>
      </c>
      <c r="BT48" s="4">
        <v>0.4</v>
      </c>
      <c r="BU48" t="s">
        <v>97</v>
      </c>
      <c r="BV48" t="s">
        <v>86</v>
      </c>
      <c r="BY48">
        <v>4160</v>
      </c>
      <c r="BZ48" t="s">
        <v>101</v>
      </c>
      <c r="CA48">
        <v>8909235965088</v>
      </c>
      <c r="CC48" t="s">
        <v>94</v>
      </c>
      <c r="CD48" s="5" t="s">
        <v>102</v>
      </c>
      <c r="CE48" t="s">
        <v>329</v>
      </c>
      <c r="CF48" s="3">
        <v>45994</v>
      </c>
      <c r="CI48">
        <v>1</v>
      </c>
      <c r="CJ48">
        <v>1</v>
      </c>
      <c r="CK48">
        <v>21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"009945158429"</f>
        <v>009945158429</v>
      </c>
      <c r="F49" s="3">
        <v>45993</v>
      </c>
      <c r="G49">
        <v>202609</v>
      </c>
      <c r="H49" t="s">
        <v>79</v>
      </c>
      <c r="I49" t="s">
        <v>80</v>
      </c>
      <c r="J49" t="s">
        <v>110</v>
      </c>
      <c r="K49" t="s">
        <v>78</v>
      </c>
      <c r="L49" t="s">
        <v>330</v>
      </c>
      <c r="M49" t="s">
        <v>331</v>
      </c>
      <c r="N49" t="s">
        <v>332</v>
      </c>
      <c r="O49" t="s">
        <v>96</v>
      </c>
      <c r="P49" t="str">
        <f>"NO REF                        "</f>
        <v xml:space="preserve">NO REF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27.79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2.1</v>
      </c>
      <c r="BJ49">
        <v>2.4</v>
      </c>
      <c r="BK49">
        <v>2.5</v>
      </c>
      <c r="BL49">
        <v>90.96</v>
      </c>
      <c r="BM49">
        <v>13.64</v>
      </c>
      <c r="BN49">
        <v>104.6</v>
      </c>
      <c r="BO49">
        <v>104.6</v>
      </c>
      <c r="BQ49" t="s">
        <v>333</v>
      </c>
      <c r="BR49" t="s">
        <v>115</v>
      </c>
      <c r="BS49" s="3">
        <v>45994</v>
      </c>
      <c r="BT49" s="4">
        <v>0.41319444444444442</v>
      </c>
      <c r="BU49" t="s">
        <v>334</v>
      </c>
      <c r="BV49" t="s">
        <v>86</v>
      </c>
      <c r="BY49">
        <v>12027.6</v>
      </c>
      <c r="BZ49" t="s">
        <v>101</v>
      </c>
      <c r="CA49" t="s">
        <v>335</v>
      </c>
      <c r="CC49" t="s">
        <v>331</v>
      </c>
      <c r="CD49">
        <v>1200</v>
      </c>
      <c r="CE49" t="s">
        <v>103</v>
      </c>
      <c r="CF49" s="3">
        <v>45994</v>
      </c>
      <c r="CI49">
        <v>1</v>
      </c>
      <c r="CJ49">
        <v>1</v>
      </c>
      <c r="CK49">
        <v>21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"009945158467"</f>
        <v>009945158467</v>
      </c>
      <c r="F50" s="3">
        <v>45993</v>
      </c>
      <c r="G50">
        <v>202609</v>
      </c>
      <c r="H50" t="s">
        <v>79</v>
      </c>
      <c r="I50" t="s">
        <v>80</v>
      </c>
      <c r="J50" t="s">
        <v>110</v>
      </c>
      <c r="K50" t="s">
        <v>78</v>
      </c>
      <c r="L50" t="s">
        <v>132</v>
      </c>
      <c r="M50" t="s">
        <v>133</v>
      </c>
      <c r="N50" t="s">
        <v>110</v>
      </c>
      <c r="O50" t="s">
        <v>96</v>
      </c>
      <c r="P50" t="str">
        <f>"NO REF                        "</f>
        <v xml:space="preserve">NO REF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22.24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72.78</v>
      </c>
      <c r="BM50">
        <v>10.92</v>
      </c>
      <c r="BN50">
        <v>83.7</v>
      </c>
      <c r="BO50">
        <v>83.7</v>
      </c>
      <c r="BQ50" t="s">
        <v>336</v>
      </c>
      <c r="BR50" t="s">
        <v>115</v>
      </c>
      <c r="BS50" s="3">
        <v>45999</v>
      </c>
      <c r="BT50" s="4">
        <v>0.58194444444444449</v>
      </c>
      <c r="BU50" t="s">
        <v>337</v>
      </c>
      <c r="BV50" t="s">
        <v>89</v>
      </c>
      <c r="BY50">
        <v>1200</v>
      </c>
      <c r="BZ50" t="s">
        <v>101</v>
      </c>
      <c r="CC50" t="s">
        <v>133</v>
      </c>
      <c r="CD50">
        <v>9300</v>
      </c>
      <c r="CE50" t="s">
        <v>103</v>
      </c>
      <c r="CF50" s="3">
        <v>46001</v>
      </c>
      <c r="CI50">
        <v>1</v>
      </c>
      <c r="CJ50">
        <v>4</v>
      </c>
      <c r="CK50">
        <v>21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"009945158430"</f>
        <v>009945158430</v>
      </c>
      <c r="F51" s="3">
        <v>45993</v>
      </c>
      <c r="G51">
        <v>202609</v>
      </c>
      <c r="H51" t="s">
        <v>79</v>
      </c>
      <c r="I51" t="s">
        <v>80</v>
      </c>
      <c r="J51" t="s">
        <v>110</v>
      </c>
      <c r="K51" t="s">
        <v>78</v>
      </c>
      <c r="L51" t="s">
        <v>90</v>
      </c>
      <c r="M51" t="s">
        <v>91</v>
      </c>
      <c r="N51" t="s">
        <v>110</v>
      </c>
      <c r="O51" t="s">
        <v>96</v>
      </c>
      <c r="P51" t="str">
        <f>"NO REF                        "</f>
        <v xml:space="preserve">NO REF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61.14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4</v>
      </c>
      <c r="BI51">
        <v>4.5999999999999996</v>
      </c>
      <c r="BJ51">
        <v>5.5</v>
      </c>
      <c r="BK51">
        <v>5.5</v>
      </c>
      <c r="BL51">
        <v>200.09</v>
      </c>
      <c r="BM51">
        <v>30.01</v>
      </c>
      <c r="BN51">
        <v>230.1</v>
      </c>
      <c r="BO51">
        <v>230.1</v>
      </c>
      <c r="BQ51" t="s">
        <v>338</v>
      </c>
      <c r="BR51" t="s">
        <v>115</v>
      </c>
      <c r="BS51" s="3">
        <v>45996</v>
      </c>
      <c r="BT51" s="4">
        <v>0.36875000000000002</v>
      </c>
      <c r="BU51" t="s">
        <v>339</v>
      </c>
      <c r="BV51" t="s">
        <v>89</v>
      </c>
      <c r="BW51" t="s">
        <v>340</v>
      </c>
      <c r="BX51" t="s">
        <v>341</v>
      </c>
      <c r="BY51">
        <v>26344</v>
      </c>
      <c r="BZ51" t="s">
        <v>101</v>
      </c>
      <c r="CC51" t="s">
        <v>91</v>
      </c>
      <c r="CD51">
        <v>4000</v>
      </c>
      <c r="CE51" t="s">
        <v>103</v>
      </c>
      <c r="CF51" s="3">
        <v>45997</v>
      </c>
      <c r="CI51">
        <v>1</v>
      </c>
      <c r="CJ51">
        <v>3</v>
      </c>
      <c r="CK51">
        <v>21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"009945158468"</f>
        <v>009945158468</v>
      </c>
      <c r="F52" s="3">
        <v>45993</v>
      </c>
      <c r="G52">
        <v>202609</v>
      </c>
      <c r="H52" t="s">
        <v>79</v>
      </c>
      <c r="I52" t="s">
        <v>80</v>
      </c>
      <c r="J52" t="s">
        <v>110</v>
      </c>
      <c r="K52" t="s">
        <v>78</v>
      </c>
      <c r="L52" t="s">
        <v>75</v>
      </c>
      <c r="M52" t="s">
        <v>76</v>
      </c>
      <c r="N52" t="s">
        <v>110</v>
      </c>
      <c r="O52" t="s">
        <v>96</v>
      </c>
      <c r="P52" t="str">
        <f>"NO REF                        "</f>
        <v xml:space="preserve">NO REF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22.24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72.78</v>
      </c>
      <c r="BM52">
        <v>10.92</v>
      </c>
      <c r="BN52">
        <v>83.7</v>
      </c>
      <c r="BO52">
        <v>83.7</v>
      </c>
      <c r="BQ52" t="s">
        <v>342</v>
      </c>
      <c r="BR52" t="s">
        <v>115</v>
      </c>
      <c r="BS52" s="3">
        <v>45994</v>
      </c>
      <c r="BT52" s="4">
        <v>0.51388888888888884</v>
      </c>
      <c r="BU52" t="s">
        <v>343</v>
      </c>
      <c r="BV52" t="s">
        <v>89</v>
      </c>
      <c r="BW52" t="s">
        <v>190</v>
      </c>
      <c r="BX52" t="s">
        <v>344</v>
      </c>
      <c r="BY52">
        <v>1200</v>
      </c>
      <c r="BZ52" t="s">
        <v>101</v>
      </c>
      <c r="CA52" t="s">
        <v>345</v>
      </c>
      <c r="CC52" t="s">
        <v>76</v>
      </c>
      <c r="CD52">
        <v>7460</v>
      </c>
      <c r="CE52" t="s">
        <v>103</v>
      </c>
      <c r="CF52" s="3">
        <v>45995</v>
      </c>
      <c r="CI52">
        <v>1</v>
      </c>
      <c r="CJ52">
        <v>1</v>
      </c>
      <c r="CK52">
        <v>21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"009944868267"</f>
        <v>009944868267</v>
      </c>
      <c r="F53" s="3">
        <v>45993</v>
      </c>
      <c r="G53">
        <v>202609</v>
      </c>
      <c r="H53" t="s">
        <v>132</v>
      </c>
      <c r="I53" t="s">
        <v>133</v>
      </c>
      <c r="J53" t="s">
        <v>110</v>
      </c>
      <c r="K53" t="s">
        <v>78</v>
      </c>
      <c r="L53" t="s">
        <v>79</v>
      </c>
      <c r="M53" t="s">
        <v>80</v>
      </c>
      <c r="N53" t="s">
        <v>110</v>
      </c>
      <c r="O53" t="s">
        <v>96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188.95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12</v>
      </c>
      <c r="BJ53">
        <v>16.7</v>
      </c>
      <c r="BK53">
        <v>17</v>
      </c>
      <c r="BL53">
        <v>618.39</v>
      </c>
      <c r="BM53">
        <v>92.76</v>
      </c>
      <c r="BN53">
        <v>711.15</v>
      </c>
      <c r="BO53">
        <v>711.15</v>
      </c>
      <c r="BQ53" t="s">
        <v>115</v>
      </c>
      <c r="BR53" t="s">
        <v>336</v>
      </c>
      <c r="BS53" s="3">
        <v>45994</v>
      </c>
      <c r="BT53" s="4">
        <v>0.40138888888888891</v>
      </c>
      <c r="BU53" t="s">
        <v>97</v>
      </c>
      <c r="BV53" t="s">
        <v>86</v>
      </c>
      <c r="BY53">
        <v>41625</v>
      </c>
      <c r="BZ53" t="s">
        <v>346</v>
      </c>
      <c r="CA53">
        <v>8909235965088</v>
      </c>
      <c r="CC53" t="s">
        <v>80</v>
      </c>
      <c r="CD53" s="5" t="s">
        <v>347</v>
      </c>
      <c r="CE53" t="s">
        <v>103</v>
      </c>
      <c r="CF53" s="3">
        <v>45994</v>
      </c>
      <c r="CI53">
        <v>1</v>
      </c>
      <c r="CJ53">
        <v>1</v>
      </c>
      <c r="CK53">
        <v>21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"009944868261"</f>
        <v>009944868261</v>
      </c>
      <c r="F54" s="3">
        <v>45993</v>
      </c>
      <c r="G54">
        <v>202609</v>
      </c>
      <c r="H54" t="s">
        <v>132</v>
      </c>
      <c r="I54" t="s">
        <v>133</v>
      </c>
      <c r="J54" t="s">
        <v>110</v>
      </c>
      <c r="K54" t="s">
        <v>78</v>
      </c>
      <c r="L54" t="s">
        <v>75</v>
      </c>
      <c r="M54" t="s">
        <v>76</v>
      </c>
      <c r="N54" t="s">
        <v>110</v>
      </c>
      <c r="O54" t="s">
        <v>82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6.1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43.01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146.85</v>
      </c>
      <c r="BM54">
        <v>22.03</v>
      </c>
      <c r="BN54">
        <v>168.88</v>
      </c>
      <c r="BO54">
        <v>168.88</v>
      </c>
      <c r="BQ54" t="s">
        <v>348</v>
      </c>
      <c r="BR54" t="s">
        <v>336</v>
      </c>
      <c r="BS54" s="3">
        <v>45995</v>
      </c>
      <c r="BT54" s="4">
        <v>0.5180555555555556</v>
      </c>
      <c r="BU54" t="s">
        <v>349</v>
      </c>
      <c r="BV54" t="s">
        <v>86</v>
      </c>
      <c r="BY54">
        <v>1200</v>
      </c>
      <c r="BZ54" t="s">
        <v>350</v>
      </c>
      <c r="CA54" t="s">
        <v>345</v>
      </c>
      <c r="CC54" t="s">
        <v>76</v>
      </c>
      <c r="CD54">
        <v>8000</v>
      </c>
      <c r="CE54" t="s">
        <v>103</v>
      </c>
      <c r="CF54" s="3">
        <v>45996</v>
      </c>
      <c r="CI54">
        <v>4</v>
      </c>
      <c r="CJ54">
        <v>2</v>
      </c>
      <c r="CK54">
        <v>41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"009945202351"</f>
        <v>009945202351</v>
      </c>
      <c r="F55" s="3">
        <v>45993</v>
      </c>
      <c r="G55">
        <v>202609</v>
      </c>
      <c r="H55" t="s">
        <v>90</v>
      </c>
      <c r="I55" t="s">
        <v>91</v>
      </c>
      <c r="J55" t="s">
        <v>110</v>
      </c>
      <c r="K55" t="s">
        <v>78</v>
      </c>
      <c r="L55" t="s">
        <v>93</v>
      </c>
      <c r="M55" t="s">
        <v>94</v>
      </c>
      <c r="N55" t="s">
        <v>110</v>
      </c>
      <c r="O55" t="s">
        <v>96</v>
      </c>
      <c r="P55" t="str">
        <f>"PREETHUM                      "</f>
        <v xml:space="preserve">PREETHUM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22.24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72.78</v>
      </c>
      <c r="BM55">
        <v>10.92</v>
      </c>
      <c r="BN55">
        <v>83.7</v>
      </c>
      <c r="BO55">
        <v>83.7</v>
      </c>
      <c r="BQ55" t="s">
        <v>115</v>
      </c>
      <c r="BR55" t="s">
        <v>351</v>
      </c>
      <c r="BS55" s="3">
        <v>45995</v>
      </c>
      <c r="BT55" s="4">
        <v>0.40486111111111112</v>
      </c>
      <c r="BU55" t="s">
        <v>352</v>
      </c>
      <c r="BV55" t="s">
        <v>89</v>
      </c>
      <c r="BW55" t="s">
        <v>99</v>
      </c>
      <c r="BX55" t="s">
        <v>353</v>
      </c>
      <c r="BY55">
        <v>1200</v>
      </c>
      <c r="BZ55" t="s">
        <v>101</v>
      </c>
      <c r="CA55">
        <v>8909235965088</v>
      </c>
      <c r="CC55" t="s">
        <v>94</v>
      </c>
      <c r="CD55" s="5" t="s">
        <v>102</v>
      </c>
      <c r="CE55" t="s">
        <v>103</v>
      </c>
      <c r="CF55" s="3">
        <v>45995</v>
      </c>
      <c r="CI55">
        <v>1</v>
      </c>
      <c r="CJ55">
        <v>2</v>
      </c>
      <c r="CK55">
        <v>21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"009944868266"</f>
        <v>009944868266</v>
      </c>
      <c r="F56" s="3">
        <v>45994</v>
      </c>
      <c r="G56">
        <v>202609</v>
      </c>
      <c r="H56" t="s">
        <v>132</v>
      </c>
      <c r="I56" t="s">
        <v>133</v>
      </c>
      <c r="J56" t="s">
        <v>110</v>
      </c>
      <c r="K56" t="s">
        <v>78</v>
      </c>
      <c r="L56" t="s">
        <v>93</v>
      </c>
      <c r="M56" t="s">
        <v>94</v>
      </c>
      <c r="N56" t="s">
        <v>110</v>
      </c>
      <c r="O56" t="s">
        <v>96</v>
      </c>
      <c r="P56" t="str">
        <f>"                              "</f>
        <v xml:space="preserve"> 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38.28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3</v>
      </c>
      <c r="BJ56">
        <v>1.7</v>
      </c>
      <c r="BK56">
        <v>3</v>
      </c>
      <c r="BL56">
        <v>114.08</v>
      </c>
      <c r="BM56">
        <v>17.11</v>
      </c>
      <c r="BN56">
        <v>131.19</v>
      </c>
      <c r="BO56">
        <v>131.19</v>
      </c>
      <c r="BQ56" t="s">
        <v>115</v>
      </c>
      <c r="BR56" t="s">
        <v>336</v>
      </c>
      <c r="BS56" s="3">
        <v>45995</v>
      </c>
      <c r="BT56" s="4">
        <v>0.40416666666666667</v>
      </c>
      <c r="BU56" t="s">
        <v>352</v>
      </c>
      <c r="BV56" t="s">
        <v>86</v>
      </c>
      <c r="BY56">
        <v>8448</v>
      </c>
      <c r="BZ56" t="s">
        <v>346</v>
      </c>
      <c r="CA56">
        <v>8909235965088</v>
      </c>
      <c r="CC56" t="s">
        <v>94</v>
      </c>
      <c r="CD56" s="5" t="s">
        <v>354</v>
      </c>
      <c r="CE56" t="s">
        <v>103</v>
      </c>
      <c r="CF56" s="3">
        <v>45995</v>
      </c>
      <c r="CI56">
        <v>1</v>
      </c>
      <c r="CJ56">
        <v>1</v>
      </c>
      <c r="CK56">
        <v>21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"GAB2030331"</f>
        <v>GAB2030331</v>
      </c>
      <c r="F57" s="3">
        <v>45994</v>
      </c>
      <c r="G57">
        <v>202609</v>
      </c>
      <c r="H57" t="s">
        <v>75</v>
      </c>
      <c r="I57" t="s">
        <v>76</v>
      </c>
      <c r="J57" t="s">
        <v>77</v>
      </c>
      <c r="K57" t="s">
        <v>78</v>
      </c>
      <c r="L57" t="s">
        <v>262</v>
      </c>
      <c r="M57" t="s">
        <v>263</v>
      </c>
      <c r="N57" t="s">
        <v>355</v>
      </c>
      <c r="O57" t="s">
        <v>82</v>
      </c>
      <c r="P57" t="str">
        <f>"INVOICE00042159 ORDGS038748   "</f>
        <v xml:space="preserve">INVOICE00042159 ORDGS038748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6.1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69.61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3</v>
      </c>
      <c r="BJ57">
        <v>6.1</v>
      </c>
      <c r="BK57">
        <v>7</v>
      </c>
      <c r="BL57">
        <v>213.56</v>
      </c>
      <c r="BM57">
        <v>32.03</v>
      </c>
      <c r="BN57">
        <v>245.59</v>
      </c>
      <c r="BO57">
        <v>245.59</v>
      </c>
      <c r="BR57" t="s">
        <v>84</v>
      </c>
      <c r="BS57" s="3">
        <v>45996</v>
      </c>
      <c r="BT57" s="4">
        <v>0.65833333333333333</v>
      </c>
      <c r="BU57" t="s">
        <v>356</v>
      </c>
      <c r="BV57" t="s">
        <v>86</v>
      </c>
      <c r="BY57">
        <v>30720</v>
      </c>
      <c r="CA57">
        <v>8110045719084</v>
      </c>
      <c r="CC57" t="s">
        <v>263</v>
      </c>
      <c r="CD57">
        <v>2571</v>
      </c>
      <c r="CE57" t="s">
        <v>121</v>
      </c>
      <c r="CF57" s="3">
        <v>45999</v>
      </c>
      <c r="CI57">
        <v>2</v>
      </c>
      <c r="CJ57">
        <v>2</v>
      </c>
      <c r="CK57">
        <v>43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"GAB2030334"</f>
        <v>GAB2030334</v>
      </c>
      <c r="F58" s="3">
        <v>45994</v>
      </c>
      <c r="G58">
        <v>202609</v>
      </c>
      <c r="H58" t="s">
        <v>75</v>
      </c>
      <c r="I58" t="s">
        <v>76</v>
      </c>
      <c r="J58" t="s">
        <v>77</v>
      </c>
      <c r="K58" t="s">
        <v>78</v>
      </c>
      <c r="L58" t="s">
        <v>247</v>
      </c>
      <c r="M58" t="s">
        <v>248</v>
      </c>
      <c r="N58" t="s">
        <v>357</v>
      </c>
      <c r="O58" t="s">
        <v>82</v>
      </c>
      <c r="P58" t="str">
        <f>"INVOICE00123351 CT098484      "</f>
        <v xml:space="preserve">INVOICE00123351 CT098484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6.1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84.04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4</v>
      </c>
      <c r="BI58">
        <v>8</v>
      </c>
      <c r="BJ58">
        <v>31.7</v>
      </c>
      <c r="BK58">
        <v>32</v>
      </c>
      <c r="BL58">
        <v>256.56</v>
      </c>
      <c r="BM58">
        <v>38.479999999999997</v>
      </c>
      <c r="BN58">
        <v>295.04000000000002</v>
      </c>
      <c r="BO58">
        <v>295.04000000000002</v>
      </c>
      <c r="BQ58" t="s">
        <v>358</v>
      </c>
      <c r="BR58" t="s">
        <v>84</v>
      </c>
      <c r="BS58" s="3">
        <v>45999</v>
      </c>
      <c r="BT58" s="4">
        <v>0.4236111111111111</v>
      </c>
      <c r="BU58" t="s">
        <v>359</v>
      </c>
      <c r="BV58" t="s">
        <v>86</v>
      </c>
      <c r="BY58">
        <v>39585</v>
      </c>
      <c r="CC58" t="s">
        <v>248</v>
      </c>
      <c r="CD58">
        <v>1501</v>
      </c>
      <c r="CE58" t="s">
        <v>138</v>
      </c>
      <c r="CF58" s="3">
        <v>45999</v>
      </c>
      <c r="CI58">
        <v>2</v>
      </c>
      <c r="CJ58">
        <v>3</v>
      </c>
      <c r="CK58">
        <v>41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"GAB2030335"</f>
        <v>GAB2030335</v>
      </c>
      <c r="F59" s="3">
        <v>45994</v>
      </c>
      <c r="G59">
        <v>202609</v>
      </c>
      <c r="H59" t="s">
        <v>75</v>
      </c>
      <c r="I59" t="s">
        <v>76</v>
      </c>
      <c r="J59" t="s">
        <v>77</v>
      </c>
      <c r="K59" t="s">
        <v>78</v>
      </c>
      <c r="L59" t="s">
        <v>93</v>
      </c>
      <c r="M59" t="s">
        <v>94</v>
      </c>
      <c r="N59" t="s">
        <v>149</v>
      </c>
      <c r="O59" t="s">
        <v>82</v>
      </c>
      <c r="P59" t="str">
        <f>"INVOICE00123350 CT098463      "</f>
        <v xml:space="preserve">INVOICE00123350 CT098463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6.1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49.36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7</v>
      </c>
      <c r="BJ59">
        <v>1.7</v>
      </c>
      <c r="BK59">
        <v>7</v>
      </c>
      <c r="BL59">
        <v>153.19999999999999</v>
      </c>
      <c r="BM59">
        <v>22.98</v>
      </c>
      <c r="BN59">
        <v>176.18</v>
      </c>
      <c r="BO59">
        <v>176.18</v>
      </c>
      <c r="BQ59" t="s">
        <v>97</v>
      </c>
      <c r="BR59" t="s">
        <v>84</v>
      </c>
      <c r="BS59" s="3">
        <v>45996</v>
      </c>
      <c r="BT59" s="4">
        <v>0.40416666666666667</v>
      </c>
      <c r="BU59" t="s">
        <v>150</v>
      </c>
      <c r="BV59" t="s">
        <v>86</v>
      </c>
      <c r="BY59">
        <v>8448</v>
      </c>
      <c r="CA59">
        <v>8909235965088</v>
      </c>
      <c r="CC59" t="s">
        <v>94</v>
      </c>
      <c r="CD59" s="5" t="s">
        <v>102</v>
      </c>
      <c r="CE59" t="s">
        <v>138</v>
      </c>
      <c r="CF59" s="3">
        <v>45996</v>
      </c>
      <c r="CI59">
        <v>3</v>
      </c>
      <c r="CJ59">
        <v>2</v>
      </c>
      <c r="CK59">
        <v>41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"GAB2030337"</f>
        <v>GAB2030337</v>
      </c>
      <c r="F60" s="3">
        <v>45994</v>
      </c>
      <c r="G60">
        <v>202609</v>
      </c>
      <c r="H60" t="s">
        <v>75</v>
      </c>
      <c r="I60" t="s">
        <v>76</v>
      </c>
      <c r="J60" t="s">
        <v>77</v>
      </c>
      <c r="K60" t="s">
        <v>78</v>
      </c>
      <c r="L60" t="s">
        <v>90</v>
      </c>
      <c r="M60" t="s">
        <v>91</v>
      </c>
      <c r="N60" t="s">
        <v>360</v>
      </c>
      <c r="O60" t="s">
        <v>82</v>
      </c>
      <c r="P60" t="str">
        <f>"INVOICE00123366 CT098629      "</f>
        <v xml:space="preserve">INVOICE00123366 CT098629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6.1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71.8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2</v>
      </c>
      <c r="BI60">
        <v>10</v>
      </c>
      <c r="BJ60">
        <v>25.8</v>
      </c>
      <c r="BK60">
        <v>26</v>
      </c>
      <c r="BL60">
        <v>220.08</v>
      </c>
      <c r="BM60">
        <v>33.01</v>
      </c>
      <c r="BN60">
        <v>253.09</v>
      </c>
      <c r="BO60">
        <v>253.09</v>
      </c>
      <c r="BR60" t="s">
        <v>84</v>
      </c>
      <c r="BS60" s="3">
        <v>45996</v>
      </c>
      <c r="BT60" s="4">
        <v>0.67152777777777772</v>
      </c>
      <c r="BU60" t="s">
        <v>361</v>
      </c>
      <c r="BV60" t="s">
        <v>86</v>
      </c>
      <c r="BY60">
        <v>64380</v>
      </c>
      <c r="CC60" t="s">
        <v>91</v>
      </c>
      <c r="CD60">
        <v>4001</v>
      </c>
      <c r="CE60" t="s">
        <v>88</v>
      </c>
      <c r="CF60" s="3">
        <v>45996</v>
      </c>
      <c r="CI60">
        <v>3</v>
      </c>
      <c r="CJ60">
        <v>2</v>
      </c>
      <c r="CK60">
        <v>41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"GAB2030338"</f>
        <v>GAB2030338</v>
      </c>
      <c r="F61" s="3">
        <v>45994</v>
      </c>
      <c r="G61">
        <v>202609</v>
      </c>
      <c r="H61" t="s">
        <v>75</v>
      </c>
      <c r="I61" t="s">
        <v>76</v>
      </c>
      <c r="J61" t="s">
        <v>77</v>
      </c>
      <c r="K61" t="s">
        <v>78</v>
      </c>
      <c r="L61" t="s">
        <v>362</v>
      </c>
      <c r="M61" t="s">
        <v>363</v>
      </c>
      <c r="N61" t="s">
        <v>364</v>
      </c>
      <c r="O61" t="s">
        <v>82</v>
      </c>
      <c r="P61" t="str">
        <f>"INVOICE00123367 CT098630      "</f>
        <v xml:space="preserve">INVOICE00123367 CT098630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6.1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69.61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5</v>
      </c>
      <c r="BJ61">
        <v>12.9</v>
      </c>
      <c r="BK61">
        <v>13</v>
      </c>
      <c r="BL61">
        <v>213.56</v>
      </c>
      <c r="BM61">
        <v>32.03</v>
      </c>
      <c r="BN61">
        <v>245.59</v>
      </c>
      <c r="BO61">
        <v>245.59</v>
      </c>
      <c r="BR61" t="s">
        <v>84</v>
      </c>
      <c r="BS61" s="3">
        <v>45997</v>
      </c>
      <c r="BT61" s="4">
        <v>0.67638888888888893</v>
      </c>
      <c r="BU61" t="s">
        <v>365</v>
      </c>
      <c r="BV61" t="s">
        <v>86</v>
      </c>
      <c r="BY61">
        <v>64380</v>
      </c>
      <c r="CA61" t="s">
        <v>366</v>
      </c>
      <c r="CC61" t="s">
        <v>363</v>
      </c>
      <c r="CD61">
        <v>4420</v>
      </c>
      <c r="CE61" t="s">
        <v>88</v>
      </c>
      <c r="CF61" s="3">
        <v>45999</v>
      </c>
      <c r="CI61">
        <v>3</v>
      </c>
      <c r="CJ61">
        <v>2</v>
      </c>
      <c r="CK61">
        <v>43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"GAB2030344"</f>
        <v>GAB2030344</v>
      </c>
      <c r="F62" s="3">
        <v>45994</v>
      </c>
      <c r="G62">
        <v>202609</v>
      </c>
      <c r="H62" t="s">
        <v>75</v>
      </c>
      <c r="I62" t="s">
        <v>76</v>
      </c>
      <c r="J62" t="s">
        <v>77</v>
      </c>
      <c r="K62" t="s">
        <v>78</v>
      </c>
      <c r="L62" t="s">
        <v>90</v>
      </c>
      <c r="M62" t="s">
        <v>91</v>
      </c>
      <c r="N62" t="s">
        <v>367</v>
      </c>
      <c r="O62" t="s">
        <v>82</v>
      </c>
      <c r="P62" t="str">
        <f>"INVOICE00042187 00042186 ORDGS"</f>
        <v>INVOICE00042187 00042186 ORDGS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6.1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49.36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</v>
      </c>
      <c r="BI62">
        <v>9</v>
      </c>
      <c r="BJ62">
        <v>14.3</v>
      </c>
      <c r="BK62">
        <v>15</v>
      </c>
      <c r="BL62">
        <v>153.19999999999999</v>
      </c>
      <c r="BM62">
        <v>22.98</v>
      </c>
      <c r="BN62">
        <v>176.18</v>
      </c>
      <c r="BO62">
        <v>176.18</v>
      </c>
      <c r="BQ62" t="s">
        <v>368</v>
      </c>
      <c r="BR62" t="s">
        <v>84</v>
      </c>
      <c r="BS62" s="3">
        <v>45996</v>
      </c>
      <c r="BT62" s="4">
        <v>0.66041666666666665</v>
      </c>
      <c r="BU62" t="s">
        <v>369</v>
      </c>
      <c r="BV62" t="s">
        <v>86</v>
      </c>
      <c r="BY62">
        <v>71703</v>
      </c>
      <c r="CA62" t="s">
        <v>370</v>
      </c>
      <c r="CC62" t="s">
        <v>91</v>
      </c>
      <c r="CD62">
        <v>4092</v>
      </c>
      <c r="CE62" t="s">
        <v>121</v>
      </c>
      <c r="CF62" s="3">
        <v>45997</v>
      </c>
      <c r="CI62">
        <v>3</v>
      </c>
      <c r="CJ62">
        <v>2</v>
      </c>
      <c r="CK62">
        <v>41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"GAB2030350"</f>
        <v>GAB2030350</v>
      </c>
      <c r="F63" s="3">
        <v>45994</v>
      </c>
      <c r="G63">
        <v>202609</v>
      </c>
      <c r="H63" t="s">
        <v>75</v>
      </c>
      <c r="I63" t="s">
        <v>76</v>
      </c>
      <c r="J63" t="s">
        <v>77</v>
      </c>
      <c r="K63" t="s">
        <v>78</v>
      </c>
      <c r="L63" t="s">
        <v>371</v>
      </c>
      <c r="M63" t="s">
        <v>372</v>
      </c>
      <c r="N63" t="s">
        <v>373</v>
      </c>
      <c r="O63" t="s">
        <v>82</v>
      </c>
      <c r="P63" t="str">
        <f>"DELIVERY NOTE-19576 CT098577  "</f>
        <v xml:space="preserve">DELIVERY NOTE-19576 CT098577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6.1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162.05000000000001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5</v>
      </c>
      <c r="BI63">
        <v>15</v>
      </c>
      <c r="BJ63">
        <v>40.700000000000003</v>
      </c>
      <c r="BK63">
        <v>41</v>
      </c>
      <c r="BL63">
        <v>489.04</v>
      </c>
      <c r="BM63">
        <v>73.36</v>
      </c>
      <c r="BN63">
        <v>562.4</v>
      </c>
      <c r="BO63">
        <v>562.4</v>
      </c>
      <c r="BQ63" t="s">
        <v>374</v>
      </c>
      <c r="BR63" t="s">
        <v>84</v>
      </c>
      <c r="BS63" s="3">
        <v>45999</v>
      </c>
      <c r="BT63" s="4">
        <v>0.40416666666666667</v>
      </c>
      <c r="BU63" t="s">
        <v>375</v>
      </c>
      <c r="BV63" t="s">
        <v>86</v>
      </c>
      <c r="BY63">
        <v>40716</v>
      </c>
      <c r="CA63" t="s">
        <v>376</v>
      </c>
      <c r="CC63" t="s">
        <v>372</v>
      </c>
      <c r="CD63">
        <v>3900</v>
      </c>
      <c r="CE63" t="s">
        <v>138</v>
      </c>
      <c r="CF63" s="3">
        <v>45999</v>
      </c>
      <c r="CI63">
        <v>4</v>
      </c>
      <c r="CJ63">
        <v>3</v>
      </c>
      <c r="CK63">
        <v>43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"GAB2030356"</f>
        <v>GAB2030356</v>
      </c>
      <c r="F64" s="3">
        <v>45994</v>
      </c>
      <c r="G64">
        <v>202609</v>
      </c>
      <c r="H64" t="s">
        <v>75</v>
      </c>
      <c r="I64" t="s">
        <v>76</v>
      </c>
      <c r="J64" t="s">
        <v>77</v>
      </c>
      <c r="K64" t="s">
        <v>78</v>
      </c>
      <c r="L64" t="s">
        <v>377</v>
      </c>
      <c r="M64" t="s">
        <v>378</v>
      </c>
      <c r="N64" t="s">
        <v>379</v>
      </c>
      <c r="O64" t="s">
        <v>82</v>
      </c>
      <c r="P64" t="str">
        <f>"INVOICE00123396 CT098533      "</f>
        <v xml:space="preserve">INVOICE00123396 CT098533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6.1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49.36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3</v>
      </c>
      <c r="BJ64">
        <v>6.1</v>
      </c>
      <c r="BK64">
        <v>7</v>
      </c>
      <c r="BL64">
        <v>153.19999999999999</v>
      </c>
      <c r="BM64">
        <v>22.98</v>
      </c>
      <c r="BN64">
        <v>176.18</v>
      </c>
      <c r="BO64">
        <v>176.18</v>
      </c>
      <c r="BQ64" t="s">
        <v>380</v>
      </c>
      <c r="BR64" t="s">
        <v>84</v>
      </c>
      <c r="BS64" s="3">
        <v>45996</v>
      </c>
      <c r="BT64" s="4">
        <v>0.34375</v>
      </c>
      <c r="BU64" t="s">
        <v>381</v>
      </c>
      <c r="BV64" t="s">
        <v>86</v>
      </c>
      <c r="BY64">
        <v>30720</v>
      </c>
      <c r="CA64" t="s">
        <v>382</v>
      </c>
      <c r="CC64" t="s">
        <v>378</v>
      </c>
      <c r="CD64">
        <v>1449</v>
      </c>
      <c r="CE64" t="s">
        <v>138</v>
      </c>
      <c r="CF64" s="3">
        <v>45996</v>
      </c>
      <c r="CI64">
        <v>2</v>
      </c>
      <c r="CJ64">
        <v>2</v>
      </c>
      <c r="CK64">
        <v>41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"GAB2030324"</f>
        <v>GAB2030324</v>
      </c>
      <c r="F65" s="3">
        <v>45994</v>
      </c>
      <c r="G65">
        <v>202609</v>
      </c>
      <c r="H65" t="s">
        <v>75</v>
      </c>
      <c r="I65" t="s">
        <v>76</v>
      </c>
      <c r="J65" t="s">
        <v>77</v>
      </c>
      <c r="K65" t="s">
        <v>78</v>
      </c>
      <c r="L65" t="s">
        <v>267</v>
      </c>
      <c r="M65" t="s">
        <v>268</v>
      </c>
      <c r="N65" t="s">
        <v>269</v>
      </c>
      <c r="O65" t="s">
        <v>96</v>
      </c>
      <c r="P65" t="str">
        <f>"INVOICE00042182 00042181 ORDGS"</f>
        <v>INVOICE00042182 00042181 ORDGS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49.45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1.7</v>
      </c>
      <c r="BK65">
        <v>2</v>
      </c>
      <c r="BL65">
        <v>147.38</v>
      </c>
      <c r="BM65">
        <v>22.11</v>
      </c>
      <c r="BN65">
        <v>169.49</v>
      </c>
      <c r="BO65">
        <v>169.49</v>
      </c>
      <c r="BQ65" t="s">
        <v>270</v>
      </c>
      <c r="BR65" t="s">
        <v>84</v>
      </c>
      <c r="BS65" s="3">
        <v>45995</v>
      </c>
      <c r="BT65" s="4">
        <v>0.39930555555555558</v>
      </c>
      <c r="BU65" t="s">
        <v>383</v>
      </c>
      <c r="BV65" t="s">
        <v>86</v>
      </c>
      <c r="BY65">
        <v>8448</v>
      </c>
      <c r="BZ65" t="s">
        <v>346</v>
      </c>
      <c r="CA65">
        <v>8910231025083</v>
      </c>
      <c r="CC65" t="s">
        <v>268</v>
      </c>
      <c r="CD65" s="5" t="s">
        <v>272</v>
      </c>
      <c r="CE65" t="s">
        <v>384</v>
      </c>
      <c r="CF65" s="3">
        <v>45996</v>
      </c>
      <c r="CI65">
        <v>2</v>
      </c>
      <c r="CJ65">
        <v>1</v>
      </c>
      <c r="CK65">
        <v>23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"GAB2030325"</f>
        <v>GAB2030325</v>
      </c>
      <c r="F66" s="3">
        <v>45994</v>
      </c>
      <c r="G66">
        <v>202609</v>
      </c>
      <c r="H66" t="s">
        <v>75</v>
      </c>
      <c r="I66" t="s">
        <v>76</v>
      </c>
      <c r="J66" t="s">
        <v>77</v>
      </c>
      <c r="K66" t="s">
        <v>78</v>
      </c>
      <c r="L66" t="s">
        <v>79</v>
      </c>
      <c r="M66" t="s">
        <v>80</v>
      </c>
      <c r="N66" t="s">
        <v>385</v>
      </c>
      <c r="O66" t="s">
        <v>96</v>
      </c>
      <c r="P66" t="str">
        <f>"INVOICE00042183 ORDGS038732   "</f>
        <v xml:space="preserve">INVOICE00042183 ORDGS038732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25.52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1.7</v>
      </c>
      <c r="BK66">
        <v>2</v>
      </c>
      <c r="BL66">
        <v>76.06</v>
      </c>
      <c r="BM66">
        <v>11.41</v>
      </c>
      <c r="BN66">
        <v>87.47</v>
      </c>
      <c r="BO66">
        <v>87.47</v>
      </c>
      <c r="BQ66" t="s">
        <v>386</v>
      </c>
      <c r="BR66" t="s">
        <v>84</v>
      </c>
      <c r="BS66" s="3">
        <v>45995</v>
      </c>
      <c r="BT66" s="4">
        <v>0.34305555555555556</v>
      </c>
      <c r="BU66" t="s">
        <v>387</v>
      </c>
      <c r="BV66" t="s">
        <v>86</v>
      </c>
      <c r="BY66">
        <v>8448</v>
      </c>
      <c r="BZ66" t="s">
        <v>346</v>
      </c>
      <c r="CA66">
        <v>9107126013089</v>
      </c>
      <c r="CC66" t="s">
        <v>80</v>
      </c>
      <c r="CD66" s="5" t="s">
        <v>87</v>
      </c>
      <c r="CE66" t="s">
        <v>388</v>
      </c>
      <c r="CF66" s="3">
        <v>45995</v>
      </c>
      <c r="CI66">
        <v>1</v>
      </c>
      <c r="CJ66">
        <v>1</v>
      </c>
      <c r="CK66">
        <v>21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"GAB2030327"</f>
        <v>GAB2030327</v>
      </c>
      <c r="F67" s="3">
        <v>45994</v>
      </c>
      <c r="G67">
        <v>202609</v>
      </c>
      <c r="H67" t="s">
        <v>75</v>
      </c>
      <c r="I67" t="s">
        <v>76</v>
      </c>
      <c r="J67" t="s">
        <v>77</v>
      </c>
      <c r="K67" t="s">
        <v>78</v>
      </c>
      <c r="L67" t="s">
        <v>377</v>
      </c>
      <c r="M67" t="s">
        <v>378</v>
      </c>
      <c r="N67" t="s">
        <v>379</v>
      </c>
      <c r="O67" t="s">
        <v>96</v>
      </c>
      <c r="P67" t="str">
        <f>"INVOICE00042185 ORDGS038735   "</f>
        <v xml:space="preserve">INVOICE00042185 ORDGS038735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38.28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2.7</v>
      </c>
      <c r="BK67">
        <v>3</v>
      </c>
      <c r="BL67">
        <v>114.08</v>
      </c>
      <c r="BM67">
        <v>17.11</v>
      </c>
      <c r="BN67">
        <v>131.19</v>
      </c>
      <c r="BO67">
        <v>131.19</v>
      </c>
      <c r="BR67" t="s">
        <v>84</v>
      </c>
      <c r="BS67" s="3">
        <v>45995</v>
      </c>
      <c r="BT67" s="4">
        <v>0.42291666666666666</v>
      </c>
      <c r="BU67" t="s">
        <v>389</v>
      </c>
      <c r="BV67" t="s">
        <v>86</v>
      </c>
      <c r="BY67">
        <v>13392</v>
      </c>
      <c r="BZ67" t="s">
        <v>346</v>
      </c>
      <c r="CA67" t="s">
        <v>382</v>
      </c>
      <c r="CC67" t="s">
        <v>378</v>
      </c>
      <c r="CD67">
        <v>1449</v>
      </c>
      <c r="CE67" t="s">
        <v>390</v>
      </c>
      <c r="CF67" s="3">
        <v>45996</v>
      </c>
      <c r="CI67">
        <v>1</v>
      </c>
      <c r="CJ67">
        <v>1</v>
      </c>
      <c r="CK67">
        <v>21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"GAB2030330"</f>
        <v>GAB2030330</v>
      </c>
      <c r="F68" s="3">
        <v>45994</v>
      </c>
      <c r="G68">
        <v>202609</v>
      </c>
      <c r="H68" t="s">
        <v>75</v>
      </c>
      <c r="I68" t="s">
        <v>76</v>
      </c>
      <c r="J68" t="s">
        <v>77</v>
      </c>
      <c r="K68" t="s">
        <v>78</v>
      </c>
      <c r="L68" t="s">
        <v>330</v>
      </c>
      <c r="M68" t="s">
        <v>331</v>
      </c>
      <c r="N68" t="s">
        <v>391</v>
      </c>
      <c r="O68" t="s">
        <v>96</v>
      </c>
      <c r="P68" t="str">
        <f>"INVOICE00123342 CT098620      "</f>
        <v xml:space="preserve">INVOICE00123342 CT098620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51.04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3.8</v>
      </c>
      <c r="BK68">
        <v>4</v>
      </c>
      <c r="BL68">
        <v>152.1</v>
      </c>
      <c r="BM68">
        <v>22.82</v>
      </c>
      <c r="BN68">
        <v>174.92</v>
      </c>
      <c r="BO68">
        <v>174.92</v>
      </c>
      <c r="BQ68" t="s">
        <v>392</v>
      </c>
      <c r="BR68" t="s">
        <v>84</v>
      </c>
      <c r="BS68" s="3">
        <v>45996</v>
      </c>
      <c r="BT68" s="4">
        <v>0.3576388888888889</v>
      </c>
      <c r="BU68" t="s">
        <v>393</v>
      </c>
      <c r="BV68" t="s">
        <v>86</v>
      </c>
      <c r="BY68">
        <v>19200</v>
      </c>
      <c r="BZ68" t="s">
        <v>346</v>
      </c>
      <c r="CA68" t="s">
        <v>394</v>
      </c>
      <c r="CC68" t="s">
        <v>331</v>
      </c>
      <c r="CD68">
        <v>1200</v>
      </c>
      <c r="CE68" t="s">
        <v>174</v>
      </c>
      <c r="CF68" s="3">
        <v>45996</v>
      </c>
      <c r="CI68">
        <v>2</v>
      </c>
      <c r="CJ68">
        <v>2</v>
      </c>
      <c r="CK68">
        <v>21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"GAB2030332"</f>
        <v>GAB2030332</v>
      </c>
      <c r="F69" s="3">
        <v>45994</v>
      </c>
      <c r="G69">
        <v>202609</v>
      </c>
      <c r="H69" t="s">
        <v>75</v>
      </c>
      <c r="I69" t="s">
        <v>76</v>
      </c>
      <c r="J69" t="s">
        <v>77</v>
      </c>
      <c r="K69" t="s">
        <v>78</v>
      </c>
      <c r="L69" t="s">
        <v>132</v>
      </c>
      <c r="M69" t="s">
        <v>133</v>
      </c>
      <c r="N69" t="s">
        <v>395</v>
      </c>
      <c r="O69" t="s">
        <v>96</v>
      </c>
      <c r="P69" t="str">
        <f>"INVOICE00123341 CT098626      "</f>
        <v xml:space="preserve">INVOICE00123341 CT098626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25.52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1.7</v>
      </c>
      <c r="BK69">
        <v>2</v>
      </c>
      <c r="BL69">
        <v>76.06</v>
      </c>
      <c r="BM69">
        <v>11.41</v>
      </c>
      <c r="BN69">
        <v>87.47</v>
      </c>
      <c r="BO69">
        <v>87.47</v>
      </c>
      <c r="BQ69" t="s">
        <v>146</v>
      </c>
      <c r="BR69" t="s">
        <v>84</v>
      </c>
      <c r="BS69" s="3">
        <v>45995</v>
      </c>
      <c r="BT69" s="4">
        <v>0.5</v>
      </c>
      <c r="BU69" t="s">
        <v>396</v>
      </c>
      <c r="BV69" t="s">
        <v>86</v>
      </c>
      <c r="BY69">
        <v>8448</v>
      </c>
      <c r="BZ69" t="s">
        <v>346</v>
      </c>
      <c r="CA69" t="s">
        <v>210</v>
      </c>
      <c r="CC69" t="s">
        <v>133</v>
      </c>
      <c r="CD69">
        <v>9301</v>
      </c>
      <c r="CE69" t="s">
        <v>200</v>
      </c>
      <c r="CF69" s="3">
        <v>45996</v>
      </c>
      <c r="CI69">
        <v>2</v>
      </c>
      <c r="CJ69">
        <v>1</v>
      </c>
      <c r="CK69">
        <v>21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"GAB2030336"</f>
        <v>GAB2030336</v>
      </c>
      <c r="F70" s="3">
        <v>45994</v>
      </c>
      <c r="G70">
        <v>202609</v>
      </c>
      <c r="H70" t="s">
        <v>75</v>
      </c>
      <c r="I70" t="s">
        <v>76</v>
      </c>
      <c r="J70" t="s">
        <v>77</v>
      </c>
      <c r="K70" t="s">
        <v>78</v>
      </c>
      <c r="L70" t="s">
        <v>93</v>
      </c>
      <c r="M70" t="s">
        <v>94</v>
      </c>
      <c r="N70" t="s">
        <v>397</v>
      </c>
      <c r="O70" t="s">
        <v>96</v>
      </c>
      <c r="P70" t="str">
        <f>"INVOICE00123348 CT098618      "</f>
        <v xml:space="preserve">INVOICE00123348 CT098618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31.9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2.4</v>
      </c>
      <c r="BK70">
        <v>2.5</v>
      </c>
      <c r="BL70">
        <v>95.07</v>
      </c>
      <c r="BM70">
        <v>14.26</v>
      </c>
      <c r="BN70">
        <v>109.33</v>
      </c>
      <c r="BO70">
        <v>109.33</v>
      </c>
      <c r="BQ70" t="s">
        <v>398</v>
      </c>
      <c r="BR70" t="s">
        <v>84</v>
      </c>
      <c r="BS70" s="3">
        <v>45995</v>
      </c>
      <c r="BT70" s="4">
        <v>0.46597222222222223</v>
      </c>
      <c r="BU70" t="s">
        <v>399</v>
      </c>
      <c r="BV70" t="s">
        <v>89</v>
      </c>
      <c r="BW70" t="s">
        <v>99</v>
      </c>
      <c r="BX70" t="s">
        <v>400</v>
      </c>
      <c r="BY70">
        <v>12000</v>
      </c>
      <c r="BZ70" t="s">
        <v>346</v>
      </c>
      <c r="CA70">
        <v>7401195482081</v>
      </c>
      <c r="CC70" t="s">
        <v>94</v>
      </c>
      <c r="CD70" s="5" t="s">
        <v>102</v>
      </c>
      <c r="CE70" t="s">
        <v>179</v>
      </c>
      <c r="CF70" s="3">
        <v>45995</v>
      </c>
      <c r="CI70">
        <v>1</v>
      </c>
      <c r="CJ70">
        <v>1</v>
      </c>
      <c r="CK70">
        <v>21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"GAB2030339"</f>
        <v>GAB2030339</v>
      </c>
      <c r="F71" s="3">
        <v>45994</v>
      </c>
      <c r="G71">
        <v>202609</v>
      </c>
      <c r="H71" t="s">
        <v>75</v>
      </c>
      <c r="I71" t="s">
        <v>76</v>
      </c>
      <c r="J71" t="s">
        <v>77</v>
      </c>
      <c r="K71" t="s">
        <v>78</v>
      </c>
      <c r="L71" t="s">
        <v>401</v>
      </c>
      <c r="M71" t="s">
        <v>402</v>
      </c>
      <c r="N71" t="s">
        <v>403</v>
      </c>
      <c r="O71" t="s">
        <v>96</v>
      </c>
      <c r="P71" t="str">
        <f>"INVOICE00123370 CT098636      "</f>
        <v xml:space="preserve">INVOICE00123370 CT098636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71.790000000000006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2.7</v>
      </c>
      <c r="BK71">
        <v>3</v>
      </c>
      <c r="BL71">
        <v>213.94</v>
      </c>
      <c r="BM71">
        <v>32.090000000000003</v>
      </c>
      <c r="BN71">
        <v>246.03</v>
      </c>
      <c r="BO71">
        <v>246.03</v>
      </c>
      <c r="BQ71" t="s">
        <v>404</v>
      </c>
      <c r="BR71" t="s">
        <v>84</v>
      </c>
      <c r="BS71" s="3">
        <v>45995</v>
      </c>
      <c r="BT71" s="4">
        <v>0.4152777777777778</v>
      </c>
      <c r="BU71" t="s">
        <v>405</v>
      </c>
      <c r="BV71" t="s">
        <v>86</v>
      </c>
      <c r="BY71">
        <v>13392</v>
      </c>
      <c r="BZ71" t="s">
        <v>346</v>
      </c>
      <c r="CA71" t="s">
        <v>406</v>
      </c>
      <c r="CC71" t="s">
        <v>402</v>
      </c>
      <c r="CD71">
        <v>9459</v>
      </c>
      <c r="CE71" t="s">
        <v>390</v>
      </c>
      <c r="CF71" s="3">
        <v>45995</v>
      </c>
      <c r="CI71">
        <v>2</v>
      </c>
      <c r="CJ71">
        <v>1</v>
      </c>
      <c r="CK71">
        <v>23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"GAB2030341"</f>
        <v>GAB2030341</v>
      </c>
      <c r="F72" s="3">
        <v>45994</v>
      </c>
      <c r="G72">
        <v>202609</v>
      </c>
      <c r="H72" t="s">
        <v>75</v>
      </c>
      <c r="I72" t="s">
        <v>76</v>
      </c>
      <c r="J72" t="s">
        <v>77</v>
      </c>
      <c r="K72" t="s">
        <v>78</v>
      </c>
      <c r="L72" t="s">
        <v>79</v>
      </c>
      <c r="M72" t="s">
        <v>80</v>
      </c>
      <c r="N72" t="s">
        <v>407</v>
      </c>
      <c r="O72" t="s">
        <v>96</v>
      </c>
      <c r="P72" t="str">
        <f>"INVOICE00042195 ORDGS038766   "</f>
        <v xml:space="preserve">INVOICE00042195 ORDGS038766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51.04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3.8</v>
      </c>
      <c r="BK72">
        <v>4</v>
      </c>
      <c r="BL72">
        <v>152.1</v>
      </c>
      <c r="BM72">
        <v>22.82</v>
      </c>
      <c r="BN72">
        <v>174.92</v>
      </c>
      <c r="BO72">
        <v>174.92</v>
      </c>
      <c r="BQ72" t="s">
        <v>408</v>
      </c>
      <c r="BR72" t="s">
        <v>84</v>
      </c>
      <c r="BS72" s="3">
        <v>45995</v>
      </c>
      <c r="BT72" s="4">
        <v>0.41875000000000001</v>
      </c>
      <c r="BU72" t="s">
        <v>409</v>
      </c>
      <c r="BV72" t="s">
        <v>86</v>
      </c>
      <c r="BY72">
        <v>19200</v>
      </c>
      <c r="BZ72" t="s">
        <v>346</v>
      </c>
      <c r="CA72" s="5" t="s">
        <v>184</v>
      </c>
      <c r="CC72" t="s">
        <v>80</v>
      </c>
      <c r="CD72" s="5" t="s">
        <v>87</v>
      </c>
      <c r="CE72" t="s">
        <v>257</v>
      </c>
      <c r="CF72" s="3">
        <v>45995</v>
      </c>
      <c r="CI72">
        <v>1</v>
      </c>
      <c r="CJ72">
        <v>1</v>
      </c>
      <c r="CK72">
        <v>21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"GAB2030342"</f>
        <v>GAB2030342</v>
      </c>
      <c r="F73" s="3">
        <v>45994</v>
      </c>
      <c r="G73">
        <v>202609</v>
      </c>
      <c r="H73" t="s">
        <v>75</v>
      </c>
      <c r="I73" t="s">
        <v>76</v>
      </c>
      <c r="J73" t="s">
        <v>77</v>
      </c>
      <c r="K73" t="s">
        <v>78</v>
      </c>
      <c r="L73" t="s">
        <v>163</v>
      </c>
      <c r="M73" t="s">
        <v>164</v>
      </c>
      <c r="N73" t="s">
        <v>410</v>
      </c>
      <c r="O73" t="s">
        <v>96</v>
      </c>
      <c r="P73" t="str">
        <f>"INVOICE00042198 ORDGS038753   "</f>
        <v xml:space="preserve">INVOICE00042198 ORDGS038753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25.52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1.7</v>
      </c>
      <c r="BK73">
        <v>2</v>
      </c>
      <c r="BL73">
        <v>76.06</v>
      </c>
      <c r="BM73">
        <v>11.41</v>
      </c>
      <c r="BN73">
        <v>87.47</v>
      </c>
      <c r="BO73">
        <v>87.47</v>
      </c>
      <c r="BQ73" t="s">
        <v>411</v>
      </c>
      <c r="BR73" t="s">
        <v>84</v>
      </c>
      <c r="BS73" s="3">
        <v>45995</v>
      </c>
      <c r="BT73" s="4">
        <v>0.38333333333333336</v>
      </c>
      <c r="BU73" t="s">
        <v>412</v>
      </c>
      <c r="BV73" t="s">
        <v>86</v>
      </c>
      <c r="BY73">
        <v>8448</v>
      </c>
      <c r="BZ73" t="s">
        <v>346</v>
      </c>
      <c r="CA73" t="s">
        <v>413</v>
      </c>
      <c r="CC73" t="s">
        <v>164</v>
      </c>
      <c r="CD73">
        <v>2191</v>
      </c>
      <c r="CE73" t="s">
        <v>414</v>
      </c>
      <c r="CF73" s="3">
        <v>45996</v>
      </c>
      <c r="CI73">
        <v>1</v>
      </c>
      <c r="CJ73">
        <v>1</v>
      </c>
      <c r="CK73">
        <v>21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"GAB2030343"</f>
        <v>GAB2030343</v>
      </c>
      <c r="F74" s="3">
        <v>45994</v>
      </c>
      <c r="G74">
        <v>202609</v>
      </c>
      <c r="H74" t="s">
        <v>75</v>
      </c>
      <c r="I74" t="s">
        <v>76</v>
      </c>
      <c r="J74" t="s">
        <v>77</v>
      </c>
      <c r="K74" t="s">
        <v>78</v>
      </c>
      <c r="L74" t="s">
        <v>297</v>
      </c>
      <c r="M74" t="s">
        <v>298</v>
      </c>
      <c r="N74" t="s">
        <v>299</v>
      </c>
      <c r="O74" t="s">
        <v>96</v>
      </c>
      <c r="P74" t="str">
        <f>"INVOICE00123372 CT098639      "</f>
        <v xml:space="preserve">INVOICE00123372 CT098639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60.62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2.4</v>
      </c>
      <c r="BK74">
        <v>2.5</v>
      </c>
      <c r="BL74">
        <v>180.66</v>
      </c>
      <c r="BM74">
        <v>27.1</v>
      </c>
      <c r="BN74">
        <v>207.76</v>
      </c>
      <c r="BO74">
        <v>207.76</v>
      </c>
      <c r="BQ74" t="s">
        <v>300</v>
      </c>
      <c r="BR74" t="s">
        <v>84</v>
      </c>
      <c r="BS74" s="3">
        <v>45995</v>
      </c>
      <c r="BT74" s="4">
        <v>0.43819444444444444</v>
      </c>
      <c r="BU74" t="s">
        <v>415</v>
      </c>
      <c r="BV74" t="s">
        <v>86</v>
      </c>
      <c r="BY74">
        <v>12000</v>
      </c>
      <c r="BZ74" t="s">
        <v>346</v>
      </c>
      <c r="CA74" t="s">
        <v>302</v>
      </c>
      <c r="CC74" t="s">
        <v>298</v>
      </c>
      <c r="CD74">
        <v>2515</v>
      </c>
      <c r="CE74" t="s">
        <v>169</v>
      </c>
      <c r="CF74" s="3">
        <v>45996</v>
      </c>
      <c r="CI74">
        <v>1</v>
      </c>
      <c r="CJ74">
        <v>1</v>
      </c>
      <c r="CK74">
        <v>23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"GAB2030345"</f>
        <v>GAB2030345</v>
      </c>
      <c r="F75" s="3">
        <v>45994</v>
      </c>
      <c r="G75">
        <v>202609</v>
      </c>
      <c r="H75" t="s">
        <v>75</v>
      </c>
      <c r="I75" t="s">
        <v>76</v>
      </c>
      <c r="J75" t="s">
        <v>77</v>
      </c>
      <c r="K75" t="s">
        <v>78</v>
      </c>
      <c r="L75" t="s">
        <v>241</v>
      </c>
      <c r="M75" t="s">
        <v>242</v>
      </c>
      <c r="N75" t="s">
        <v>416</v>
      </c>
      <c r="O75" t="s">
        <v>96</v>
      </c>
      <c r="P75" t="str">
        <f>"INVOICE00123380 CT098638      "</f>
        <v xml:space="preserve">INVOICE00123380 CT098638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51.04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3.8</v>
      </c>
      <c r="BK75">
        <v>4</v>
      </c>
      <c r="BL75">
        <v>152.1</v>
      </c>
      <c r="BM75">
        <v>22.82</v>
      </c>
      <c r="BN75">
        <v>174.92</v>
      </c>
      <c r="BO75">
        <v>174.92</v>
      </c>
      <c r="BR75" t="s">
        <v>84</v>
      </c>
      <c r="BS75" s="3">
        <v>45995</v>
      </c>
      <c r="BT75" s="4">
        <v>0.32013888888888886</v>
      </c>
      <c r="BU75" t="s">
        <v>417</v>
      </c>
      <c r="BV75" t="s">
        <v>86</v>
      </c>
      <c r="BY75">
        <v>19200</v>
      </c>
      <c r="BZ75" t="s">
        <v>346</v>
      </c>
      <c r="CA75" t="s">
        <v>418</v>
      </c>
      <c r="CC75" t="s">
        <v>242</v>
      </c>
      <c r="CD75">
        <v>1724</v>
      </c>
      <c r="CE75" t="s">
        <v>257</v>
      </c>
      <c r="CF75" s="3">
        <v>45995</v>
      </c>
      <c r="CI75">
        <v>1</v>
      </c>
      <c r="CJ75">
        <v>1</v>
      </c>
      <c r="CK75">
        <v>21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"GAB2030346"</f>
        <v>GAB2030346</v>
      </c>
      <c r="F76" s="3">
        <v>45994</v>
      </c>
      <c r="G76">
        <v>202609</v>
      </c>
      <c r="H76" t="s">
        <v>75</v>
      </c>
      <c r="I76" t="s">
        <v>76</v>
      </c>
      <c r="J76" t="s">
        <v>77</v>
      </c>
      <c r="K76" t="s">
        <v>78</v>
      </c>
      <c r="L76" t="s">
        <v>419</v>
      </c>
      <c r="M76" t="s">
        <v>420</v>
      </c>
      <c r="N76" t="s">
        <v>421</v>
      </c>
      <c r="O76" t="s">
        <v>96</v>
      </c>
      <c r="P76" t="str">
        <f>"INVOICE00123382 CT098645      "</f>
        <v xml:space="preserve">INVOICE00123382 CT098645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60.62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2.4</v>
      </c>
      <c r="BK76">
        <v>2.5</v>
      </c>
      <c r="BL76">
        <v>180.66</v>
      </c>
      <c r="BM76">
        <v>27.1</v>
      </c>
      <c r="BN76">
        <v>207.76</v>
      </c>
      <c r="BO76">
        <v>207.76</v>
      </c>
      <c r="BR76" t="s">
        <v>84</v>
      </c>
      <c r="BS76" s="3">
        <v>45995</v>
      </c>
      <c r="BT76" s="4">
        <v>0.49652777777777779</v>
      </c>
      <c r="BU76" t="s">
        <v>422</v>
      </c>
      <c r="BV76" t="s">
        <v>86</v>
      </c>
      <c r="BY76">
        <v>12000</v>
      </c>
      <c r="BZ76" t="s">
        <v>346</v>
      </c>
      <c r="CC76" t="s">
        <v>420</v>
      </c>
      <c r="CD76">
        <v>2351</v>
      </c>
      <c r="CE76" t="s">
        <v>179</v>
      </c>
      <c r="CF76" s="3">
        <v>45996</v>
      </c>
      <c r="CI76">
        <v>1</v>
      </c>
      <c r="CJ76">
        <v>1</v>
      </c>
      <c r="CK76">
        <v>23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"GAB2030347"</f>
        <v>GAB2030347</v>
      </c>
      <c r="F77" s="3">
        <v>45994</v>
      </c>
      <c r="G77">
        <v>202609</v>
      </c>
      <c r="H77" t="s">
        <v>75</v>
      </c>
      <c r="I77" t="s">
        <v>76</v>
      </c>
      <c r="J77" t="s">
        <v>77</v>
      </c>
      <c r="K77" t="s">
        <v>78</v>
      </c>
      <c r="L77" t="s">
        <v>75</v>
      </c>
      <c r="M77" t="s">
        <v>76</v>
      </c>
      <c r="N77" t="s">
        <v>423</v>
      </c>
      <c r="O77" t="s">
        <v>96</v>
      </c>
      <c r="P77" t="str">
        <f>"INVOICE00123384 CT098641      "</f>
        <v xml:space="preserve">INVOICE00123384 CT098641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19.940000000000001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2.4</v>
      </c>
      <c r="BK77">
        <v>3</v>
      </c>
      <c r="BL77">
        <v>59.42</v>
      </c>
      <c r="BM77">
        <v>8.91</v>
      </c>
      <c r="BN77">
        <v>68.33</v>
      </c>
      <c r="BO77">
        <v>68.33</v>
      </c>
      <c r="BQ77" t="s">
        <v>424</v>
      </c>
      <c r="BR77" t="s">
        <v>84</v>
      </c>
      <c r="BS77" s="3">
        <v>45995</v>
      </c>
      <c r="BT77" s="4">
        <v>0.63194444444444442</v>
      </c>
      <c r="BU77" t="s">
        <v>425</v>
      </c>
      <c r="BV77" t="s">
        <v>89</v>
      </c>
      <c r="BW77" t="s">
        <v>190</v>
      </c>
      <c r="BX77" t="s">
        <v>222</v>
      </c>
      <c r="BY77">
        <v>12000</v>
      </c>
      <c r="BZ77" t="s">
        <v>346</v>
      </c>
      <c r="CA77" t="s">
        <v>426</v>
      </c>
      <c r="CC77" t="s">
        <v>76</v>
      </c>
      <c r="CD77">
        <v>7550</v>
      </c>
      <c r="CE77" t="s">
        <v>179</v>
      </c>
      <c r="CF77" s="3">
        <v>45996</v>
      </c>
      <c r="CI77">
        <v>1</v>
      </c>
      <c r="CJ77">
        <v>1</v>
      </c>
      <c r="CK77">
        <v>22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"GAB2030348"</f>
        <v>GAB2030348</v>
      </c>
      <c r="F78" s="3">
        <v>45994</v>
      </c>
      <c r="G78">
        <v>202609</v>
      </c>
      <c r="H78" t="s">
        <v>75</v>
      </c>
      <c r="I78" t="s">
        <v>76</v>
      </c>
      <c r="J78" t="s">
        <v>77</v>
      </c>
      <c r="K78" t="s">
        <v>78</v>
      </c>
      <c r="L78" t="s">
        <v>79</v>
      </c>
      <c r="M78" t="s">
        <v>80</v>
      </c>
      <c r="N78" t="s">
        <v>427</v>
      </c>
      <c r="O78" t="s">
        <v>96</v>
      </c>
      <c r="P78" t="str">
        <f>"INVOICE00123378 CT098649      "</f>
        <v xml:space="preserve">INVOICE00123378 CT098649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51.04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3.8</v>
      </c>
      <c r="BK78">
        <v>4</v>
      </c>
      <c r="BL78">
        <v>152.1</v>
      </c>
      <c r="BM78">
        <v>22.82</v>
      </c>
      <c r="BN78">
        <v>174.92</v>
      </c>
      <c r="BO78">
        <v>174.92</v>
      </c>
      <c r="BR78" t="s">
        <v>84</v>
      </c>
      <c r="BS78" s="3">
        <v>45995</v>
      </c>
      <c r="BT78" s="4">
        <v>0.45694444444444443</v>
      </c>
      <c r="BU78" t="s">
        <v>428</v>
      </c>
      <c r="BV78" t="s">
        <v>89</v>
      </c>
      <c r="BW78" t="s">
        <v>99</v>
      </c>
      <c r="BX78" t="s">
        <v>100</v>
      </c>
      <c r="BY78">
        <v>19200</v>
      </c>
      <c r="BZ78" t="s">
        <v>346</v>
      </c>
      <c r="CA78">
        <v>9004295789088</v>
      </c>
      <c r="CC78" t="s">
        <v>80</v>
      </c>
      <c r="CD78" s="5" t="s">
        <v>429</v>
      </c>
      <c r="CE78" t="s">
        <v>257</v>
      </c>
      <c r="CF78" s="3">
        <v>45995</v>
      </c>
      <c r="CI78">
        <v>1</v>
      </c>
      <c r="CJ78">
        <v>1</v>
      </c>
      <c r="CK78">
        <v>21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"GAB2030349"</f>
        <v>GAB2030349</v>
      </c>
      <c r="F79" s="3">
        <v>45994</v>
      </c>
      <c r="G79">
        <v>202609</v>
      </c>
      <c r="H79" t="s">
        <v>75</v>
      </c>
      <c r="I79" t="s">
        <v>76</v>
      </c>
      <c r="J79" t="s">
        <v>77</v>
      </c>
      <c r="K79" t="s">
        <v>78</v>
      </c>
      <c r="L79" t="s">
        <v>430</v>
      </c>
      <c r="M79" t="s">
        <v>431</v>
      </c>
      <c r="N79" t="s">
        <v>432</v>
      </c>
      <c r="O79" t="s">
        <v>96</v>
      </c>
      <c r="P79" t="str">
        <f>"INVOICE00123379 CT098652      "</f>
        <v xml:space="preserve">INVOICE00123379 CT098652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51.04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3.8</v>
      </c>
      <c r="BK79">
        <v>4</v>
      </c>
      <c r="BL79">
        <v>152.1</v>
      </c>
      <c r="BM79">
        <v>22.82</v>
      </c>
      <c r="BN79">
        <v>174.92</v>
      </c>
      <c r="BO79">
        <v>174.92</v>
      </c>
      <c r="BR79" t="s">
        <v>84</v>
      </c>
      <c r="BS79" s="3">
        <v>45995</v>
      </c>
      <c r="BT79" s="4">
        <v>0.3611111111111111</v>
      </c>
      <c r="BU79" t="s">
        <v>433</v>
      </c>
      <c r="BV79" t="s">
        <v>86</v>
      </c>
      <c r="BY79">
        <v>19200</v>
      </c>
      <c r="BZ79" t="s">
        <v>346</v>
      </c>
      <c r="CA79" t="s">
        <v>434</v>
      </c>
      <c r="CC79" t="s">
        <v>431</v>
      </c>
      <c r="CD79">
        <v>2146</v>
      </c>
      <c r="CE79" t="s">
        <v>303</v>
      </c>
      <c r="CF79" s="3">
        <v>45996</v>
      </c>
      <c r="CI79">
        <v>1</v>
      </c>
      <c r="CJ79">
        <v>1</v>
      </c>
      <c r="CK79">
        <v>21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"GAB2030351"</f>
        <v>GAB2030351</v>
      </c>
      <c r="F80" s="3">
        <v>45994</v>
      </c>
      <c r="G80">
        <v>202609</v>
      </c>
      <c r="H80" t="s">
        <v>75</v>
      </c>
      <c r="I80" t="s">
        <v>76</v>
      </c>
      <c r="J80" t="s">
        <v>77</v>
      </c>
      <c r="K80" t="s">
        <v>78</v>
      </c>
      <c r="L80" t="s">
        <v>330</v>
      </c>
      <c r="M80" t="s">
        <v>331</v>
      </c>
      <c r="N80" t="s">
        <v>435</v>
      </c>
      <c r="O80" t="s">
        <v>96</v>
      </c>
      <c r="P80" t="str">
        <f>"INVOICE00123386 CT098655      "</f>
        <v xml:space="preserve">INVOICE00123386 CT098655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31.9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2.4</v>
      </c>
      <c r="BK80">
        <v>2.5</v>
      </c>
      <c r="BL80">
        <v>95.07</v>
      </c>
      <c r="BM80">
        <v>14.26</v>
      </c>
      <c r="BN80">
        <v>109.33</v>
      </c>
      <c r="BO80">
        <v>109.33</v>
      </c>
      <c r="BQ80" t="s">
        <v>436</v>
      </c>
      <c r="BR80" t="s">
        <v>84</v>
      </c>
      <c r="BS80" s="3">
        <v>45996</v>
      </c>
      <c r="BT80" s="4">
        <v>0.36458333333333331</v>
      </c>
      <c r="BU80" t="s">
        <v>437</v>
      </c>
      <c r="BV80" t="s">
        <v>86</v>
      </c>
      <c r="BY80">
        <v>12000</v>
      </c>
      <c r="BZ80" t="s">
        <v>346</v>
      </c>
      <c r="CA80" t="s">
        <v>394</v>
      </c>
      <c r="CC80" t="s">
        <v>331</v>
      </c>
      <c r="CD80">
        <v>1200</v>
      </c>
      <c r="CE80" t="s">
        <v>179</v>
      </c>
      <c r="CF80" s="3">
        <v>45996</v>
      </c>
      <c r="CI80">
        <v>2</v>
      </c>
      <c r="CJ80">
        <v>2</v>
      </c>
      <c r="CK80">
        <v>21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"GAB2030352"</f>
        <v>GAB2030352</v>
      </c>
      <c r="F81" s="3">
        <v>45994</v>
      </c>
      <c r="G81">
        <v>202609</v>
      </c>
      <c r="H81" t="s">
        <v>75</v>
      </c>
      <c r="I81" t="s">
        <v>76</v>
      </c>
      <c r="J81" t="s">
        <v>77</v>
      </c>
      <c r="K81" t="s">
        <v>78</v>
      </c>
      <c r="L81" t="s">
        <v>79</v>
      </c>
      <c r="M81" t="s">
        <v>80</v>
      </c>
      <c r="N81" t="s">
        <v>438</v>
      </c>
      <c r="O81" t="s">
        <v>96</v>
      </c>
      <c r="P81" t="str">
        <f>"INVOICE00123390 CT098657      "</f>
        <v xml:space="preserve">INVOICE00123390 CT098657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51.04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3.8</v>
      </c>
      <c r="BK81">
        <v>4</v>
      </c>
      <c r="BL81">
        <v>152.1</v>
      </c>
      <c r="BM81">
        <v>22.82</v>
      </c>
      <c r="BN81">
        <v>174.92</v>
      </c>
      <c r="BO81">
        <v>174.92</v>
      </c>
      <c r="BQ81" t="s">
        <v>439</v>
      </c>
      <c r="BR81" t="s">
        <v>84</v>
      </c>
      <c r="BS81" s="3">
        <v>45995</v>
      </c>
      <c r="BT81" s="4">
        <v>0.42708333333333331</v>
      </c>
      <c r="BU81" t="s">
        <v>440</v>
      </c>
      <c r="BV81" t="s">
        <v>86</v>
      </c>
      <c r="BY81">
        <v>19200</v>
      </c>
      <c r="BZ81" t="s">
        <v>346</v>
      </c>
      <c r="CA81">
        <v>8307215836082</v>
      </c>
      <c r="CC81" t="s">
        <v>80</v>
      </c>
      <c r="CD81" s="5" t="s">
        <v>87</v>
      </c>
      <c r="CE81" t="s">
        <v>257</v>
      </c>
      <c r="CF81" s="3">
        <v>45995</v>
      </c>
      <c r="CI81">
        <v>1</v>
      </c>
      <c r="CJ81">
        <v>1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"GAB2030353"</f>
        <v>GAB2030353</v>
      </c>
      <c r="F82" s="3">
        <v>45994</v>
      </c>
      <c r="G82">
        <v>202609</v>
      </c>
      <c r="H82" t="s">
        <v>75</v>
      </c>
      <c r="I82" t="s">
        <v>76</v>
      </c>
      <c r="J82" t="s">
        <v>77</v>
      </c>
      <c r="K82" t="s">
        <v>78</v>
      </c>
      <c r="L82" t="s">
        <v>163</v>
      </c>
      <c r="M82" t="s">
        <v>164</v>
      </c>
      <c r="N82" t="s">
        <v>441</v>
      </c>
      <c r="O82" t="s">
        <v>96</v>
      </c>
      <c r="P82" t="str">
        <f>"INVOICE00123388 CT098650      "</f>
        <v xml:space="preserve">INVOICE00123388 CT098650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25.52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1.7</v>
      </c>
      <c r="BK82">
        <v>2</v>
      </c>
      <c r="BL82">
        <v>76.06</v>
      </c>
      <c r="BM82">
        <v>11.41</v>
      </c>
      <c r="BN82">
        <v>87.47</v>
      </c>
      <c r="BO82">
        <v>87.47</v>
      </c>
      <c r="BQ82" t="s">
        <v>442</v>
      </c>
      <c r="BR82" t="s">
        <v>84</v>
      </c>
      <c r="BS82" s="3">
        <v>45995</v>
      </c>
      <c r="BT82" s="4">
        <v>0.39930555555555558</v>
      </c>
      <c r="BU82" t="s">
        <v>443</v>
      </c>
      <c r="BV82" t="s">
        <v>86</v>
      </c>
      <c r="BY82">
        <v>8448</v>
      </c>
      <c r="BZ82" t="s">
        <v>346</v>
      </c>
      <c r="CA82" t="s">
        <v>444</v>
      </c>
      <c r="CC82" t="s">
        <v>164</v>
      </c>
      <c r="CD82">
        <v>2021</v>
      </c>
      <c r="CE82" t="s">
        <v>200</v>
      </c>
      <c r="CF82" s="3">
        <v>45996</v>
      </c>
      <c r="CI82">
        <v>1</v>
      </c>
      <c r="CJ82">
        <v>1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"GAB2030354"</f>
        <v>GAB2030354</v>
      </c>
      <c r="F83" s="3">
        <v>45994</v>
      </c>
      <c r="G83">
        <v>202609</v>
      </c>
      <c r="H83" t="s">
        <v>75</v>
      </c>
      <c r="I83" t="s">
        <v>76</v>
      </c>
      <c r="J83" t="s">
        <v>77</v>
      </c>
      <c r="K83" t="s">
        <v>78</v>
      </c>
      <c r="L83" t="s">
        <v>445</v>
      </c>
      <c r="M83" t="s">
        <v>446</v>
      </c>
      <c r="N83" t="s">
        <v>447</v>
      </c>
      <c r="O83" t="s">
        <v>96</v>
      </c>
      <c r="P83" t="str">
        <f>"INVOICE00042225 ORDGS038770   "</f>
        <v xml:space="preserve">INVOICE00042225 ORDGS038770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25.52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1.7</v>
      </c>
      <c r="BK83">
        <v>2</v>
      </c>
      <c r="BL83">
        <v>76.06</v>
      </c>
      <c r="BM83">
        <v>11.41</v>
      </c>
      <c r="BN83">
        <v>87.47</v>
      </c>
      <c r="BO83">
        <v>87.47</v>
      </c>
      <c r="BQ83" t="s">
        <v>448</v>
      </c>
      <c r="BR83" t="s">
        <v>84</v>
      </c>
      <c r="BS83" s="3">
        <v>45996</v>
      </c>
      <c r="BT83" s="4">
        <v>0.56458333333333333</v>
      </c>
      <c r="BU83" t="s">
        <v>449</v>
      </c>
      <c r="BV83" t="s">
        <v>89</v>
      </c>
      <c r="BW83" t="s">
        <v>450</v>
      </c>
      <c r="BX83" t="s">
        <v>451</v>
      </c>
      <c r="BY83">
        <v>8448</v>
      </c>
      <c r="BZ83" t="s">
        <v>346</v>
      </c>
      <c r="CC83" t="s">
        <v>446</v>
      </c>
      <c r="CD83" s="5" t="s">
        <v>452</v>
      </c>
      <c r="CE83" t="s">
        <v>322</v>
      </c>
      <c r="CF83" s="3">
        <v>45996</v>
      </c>
      <c r="CI83">
        <v>2</v>
      </c>
      <c r="CJ83">
        <v>2</v>
      </c>
      <c r="CK83">
        <v>21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"GAB2030355"</f>
        <v>GAB2030355</v>
      </c>
      <c r="F84" s="3">
        <v>45994</v>
      </c>
      <c r="G84">
        <v>202609</v>
      </c>
      <c r="H84" t="s">
        <v>75</v>
      </c>
      <c r="I84" t="s">
        <v>76</v>
      </c>
      <c r="J84" t="s">
        <v>77</v>
      </c>
      <c r="K84" t="s">
        <v>78</v>
      </c>
      <c r="L84" t="s">
        <v>163</v>
      </c>
      <c r="M84" t="s">
        <v>164</v>
      </c>
      <c r="N84" t="s">
        <v>453</v>
      </c>
      <c r="O84" t="s">
        <v>96</v>
      </c>
      <c r="P84" t="str">
        <f>"INVOICE00042223 ORDGS038779   "</f>
        <v xml:space="preserve">INVOICE00042223 ORDGS038779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51.04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3.8</v>
      </c>
      <c r="BK84">
        <v>4</v>
      </c>
      <c r="BL84">
        <v>152.1</v>
      </c>
      <c r="BM84">
        <v>22.82</v>
      </c>
      <c r="BN84">
        <v>174.92</v>
      </c>
      <c r="BO84">
        <v>174.92</v>
      </c>
      <c r="BQ84" t="s">
        <v>260</v>
      </c>
      <c r="BR84" t="s">
        <v>84</v>
      </c>
      <c r="BS84" s="3">
        <v>45995</v>
      </c>
      <c r="BT84" s="4">
        <v>0.36805555555555558</v>
      </c>
      <c r="BU84" t="s">
        <v>167</v>
      </c>
      <c r="BV84" t="s">
        <v>86</v>
      </c>
      <c r="BY84">
        <v>19200</v>
      </c>
      <c r="BZ84" t="s">
        <v>346</v>
      </c>
      <c r="CA84" t="s">
        <v>168</v>
      </c>
      <c r="CC84" t="s">
        <v>164</v>
      </c>
      <c r="CD84">
        <v>2000</v>
      </c>
      <c r="CE84" t="s">
        <v>257</v>
      </c>
      <c r="CF84" s="3">
        <v>45996</v>
      </c>
      <c r="CI84">
        <v>1</v>
      </c>
      <c r="CJ84">
        <v>1</v>
      </c>
      <c r="CK84">
        <v>21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"RGAB2030312"</f>
        <v>RGAB2030312</v>
      </c>
      <c r="F85" s="3">
        <v>45995</v>
      </c>
      <c r="G85">
        <v>202609</v>
      </c>
      <c r="H85" t="s">
        <v>79</v>
      </c>
      <c r="I85" t="s">
        <v>80</v>
      </c>
      <c r="J85" t="s">
        <v>152</v>
      </c>
      <c r="K85" t="s">
        <v>78</v>
      </c>
      <c r="L85" t="s">
        <v>75</v>
      </c>
      <c r="M85" t="s">
        <v>76</v>
      </c>
      <c r="N85" t="s">
        <v>77</v>
      </c>
      <c r="O85" t="s">
        <v>82</v>
      </c>
      <c r="P85" t="str">
        <f>"INVOICE00042139 ORDGS038259   "</f>
        <v xml:space="preserve">INVOICE00042139 ORDGS038259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6.1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65.680000000000007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7.5</v>
      </c>
      <c r="BJ85">
        <v>22.5</v>
      </c>
      <c r="BK85">
        <v>23</v>
      </c>
      <c r="BL85">
        <v>201.84</v>
      </c>
      <c r="BM85">
        <v>30.28</v>
      </c>
      <c r="BN85">
        <v>232.12</v>
      </c>
      <c r="BO85">
        <v>232.12</v>
      </c>
      <c r="BQ85" t="s">
        <v>84</v>
      </c>
      <c r="BS85" s="3">
        <v>46000</v>
      </c>
      <c r="BT85" s="4">
        <v>0.46527777777777779</v>
      </c>
      <c r="BU85" t="s">
        <v>454</v>
      </c>
      <c r="BV85" t="s">
        <v>86</v>
      </c>
      <c r="BY85">
        <v>112746</v>
      </c>
      <c r="BZ85" t="s">
        <v>350</v>
      </c>
      <c r="CC85" t="s">
        <v>76</v>
      </c>
      <c r="CD85">
        <v>8001</v>
      </c>
      <c r="CE85" t="s">
        <v>455</v>
      </c>
      <c r="CF85" s="3">
        <v>46001</v>
      </c>
      <c r="CI85">
        <v>3</v>
      </c>
      <c r="CJ85">
        <v>3</v>
      </c>
      <c r="CK85">
        <v>41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"GAB2030358"</f>
        <v>GAB2030358</v>
      </c>
      <c r="F86" s="3">
        <v>45995</v>
      </c>
      <c r="G86">
        <v>202609</v>
      </c>
      <c r="H86" t="s">
        <v>75</v>
      </c>
      <c r="I86" t="s">
        <v>76</v>
      </c>
      <c r="J86" t="s">
        <v>77</v>
      </c>
      <c r="K86" t="s">
        <v>78</v>
      </c>
      <c r="L86" t="s">
        <v>75</v>
      </c>
      <c r="M86" t="s">
        <v>76</v>
      </c>
      <c r="N86" t="s">
        <v>456</v>
      </c>
      <c r="O86" t="s">
        <v>96</v>
      </c>
      <c r="P86" t="str">
        <f>"INVOICE00123403 CT098660      "</f>
        <v xml:space="preserve">INVOICE00123403 CT098660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19.940000000000001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1.7</v>
      </c>
      <c r="BK86">
        <v>2</v>
      </c>
      <c r="BL86">
        <v>59.42</v>
      </c>
      <c r="BM86">
        <v>8.91</v>
      </c>
      <c r="BN86">
        <v>68.33</v>
      </c>
      <c r="BO86">
        <v>68.33</v>
      </c>
      <c r="BR86" t="s">
        <v>84</v>
      </c>
      <c r="BS86" s="3">
        <v>45996</v>
      </c>
      <c r="BT86" s="4">
        <v>0.41666666666666669</v>
      </c>
      <c r="BU86" t="s">
        <v>457</v>
      </c>
      <c r="BV86" t="s">
        <v>86</v>
      </c>
      <c r="BY86">
        <v>8448</v>
      </c>
      <c r="CC86" t="s">
        <v>76</v>
      </c>
      <c r="CD86">
        <v>7700</v>
      </c>
      <c r="CE86" t="s">
        <v>458</v>
      </c>
      <c r="CF86" s="3">
        <v>45999</v>
      </c>
      <c r="CI86">
        <v>1</v>
      </c>
      <c r="CJ86">
        <v>1</v>
      </c>
      <c r="CK86">
        <v>22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"GAB2030359"</f>
        <v>GAB2030359</v>
      </c>
      <c r="F87" s="3">
        <v>45995</v>
      </c>
      <c r="G87">
        <v>202609</v>
      </c>
      <c r="H87" t="s">
        <v>75</v>
      </c>
      <c r="I87" t="s">
        <v>76</v>
      </c>
      <c r="J87" t="s">
        <v>77</v>
      </c>
      <c r="K87" t="s">
        <v>78</v>
      </c>
      <c r="L87" t="s">
        <v>163</v>
      </c>
      <c r="M87" t="s">
        <v>164</v>
      </c>
      <c r="N87" t="s">
        <v>459</v>
      </c>
      <c r="O87" t="s">
        <v>96</v>
      </c>
      <c r="P87" t="str">
        <f>"INVOICE00042236 ORDGS038800   "</f>
        <v xml:space="preserve">INVOICE00042236 ORDGS038800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51.04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3.8</v>
      </c>
      <c r="BK87">
        <v>4</v>
      </c>
      <c r="BL87">
        <v>152.1</v>
      </c>
      <c r="BM87">
        <v>22.82</v>
      </c>
      <c r="BN87">
        <v>174.92</v>
      </c>
      <c r="BO87">
        <v>174.92</v>
      </c>
      <c r="BQ87" t="s">
        <v>460</v>
      </c>
      <c r="BR87" t="s">
        <v>84</v>
      </c>
      <c r="BS87" s="3">
        <v>45996</v>
      </c>
      <c r="BT87" s="4">
        <v>0.41249999999999998</v>
      </c>
      <c r="BU87" t="s">
        <v>461</v>
      </c>
      <c r="BV87" t="s">
        <v>86</v>
      </c>
      <c r="BY87">
        <v>19200</v>
      </c>
      <c r="CA87" t="s">
        <v>462</v>
      </c>
      <c r="CC87" t="s">
        <v>164</v>
      </c>
      <c r="CD87">
        <v>2055</v>
      </c>
      <c r="CE87" t="s">
        <v>174</v>
      </c>
      <c r="CF87" s="3">
        <v>45997</v>
      </c>
      <c r="CI87">
        <v>1</v>
      </c>
      <c r="CJ87">
        <v>1</v>
      </c>
      <c r="CK87">
        <v>21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"GAB2030360"</f>
        <v>GAB2030360</v>
      </c>
      <c r="F88" s="3">
        <v>45995</v>
      </c>
      <c r="G88">
        <v>202609</v>
      </c>
      <c r="H88" t="s">
        <v>75</v>
      </c>
      <c r="I88" t="s">
        <v>76</v>
      </c>
      <c r="J88" t="s">
        <v>77</v>
      </c>
      <c r="K88" t="s">
        <v>78</v>
      </c>
      <c r="L88" t="s">
        <v>186</v>
      </c>
      <c r="M88" t="s">
        <v>186</v>
      </c>
      <c r="N88" t="s">
        <v>463</v>
      </c>
      <c r="O88" t="s">
        <v>96</v>
      </c>
      <c r="P88" t="str">
        <f>"INVOICE00123402 CT098526      "</f>
        <v xml:space="preserve">INVOICE00123402 CT098526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44.64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2.4</v>
      </c>
      <c r="BK88">
        <v>2.5</v>
      </c>
      <c r="BL88">
        <v>133.03</v>
      </c>
      <c r="BM88">
        <v>19.95</v>
      </c>
      <c r="BN88">
        <v>152.97999999999999</v>
      </c>
      <c r="BO88">
        <v>152.97999999999999</v>
      </c>
      <c r="BQ88" t="s">
        <v>464</v>
      </c>
      <c r="BR88" t="s">
        <v>84</v>
      </c>
      <c r="BS88" s="3">
        <v>45996</v>
      </c>
      <c r="BT88" s="4">
        <v>0.53472222222222221</v>
      </c>
      <c r="BU88" t="s">
        <v>465</v>
      </c>
      <c r="BV88" t="s">
        <v>86</v>
      </c>
      <c r="BY88">
        <v>12000</v>
      </c>
      <c r="CC88" t="s">
        <v>186</v>
      </c>
      <c r="CD88">
        <v>7646</v>
      </c>
      <c r="CE88" t="s">
        <v>169</v>
      </c>
      <c r="CF88" s="3">
        <v>46002</v>
      </c>
      <c r="CI88">
        <v>1</v>
      </c>
      <c r="CJ88">
        <v>1</v>
      </c>
      <c r="CK88">
        <v>24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"GAB2030363"</f>
        <v>GAB2030363</v>
      </c>
      <c r="F89" s="3">
        <v>45995</v>
      </c>
      <c r="G89">
        <v>202609</v>
      </c>
      <c r="H89" t="s">
        <v>75</v>
      </c>
      <c r="I89" t="s">
        <v>76</v>
      </c>
      <c r="J89" t="s">
        <v>77</v>
      </c>
      <c r="K89" t="s">
        <v>78</v>
      </c>
      <c r="L89" t="s">
        <v>466</v>
      </c>
      <c r="M89" t="s">
        <v>467</v>
      </c>
      <c r="N89" t="s">
        <v>468</v>
      </c>
      <c r="O89" t="s">
        <v>96</v>
      </c>
      <c r="P89" t="str">
        <f>"INVOICE00123405 CT098665      "</f>
        <v xml:space="preserve">INVOICE00123405 CT098665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49.45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1.7</v>
      </c>
      <c r="BK89">
        <v>2</v>
      </c>
      <c r="BL89">
        <v>147.38</v>
      </c>
      <c r="BM89">
        <v>22.11</v>
      </c>
      <c r="BN89">
        <v>169.49</v>
      </c>
      <c r="BO89">
        <v>169.49</v>
      </c>
      <c r="BQ89" t="s">
        <v>125</v>
      </c>
      <c r="BR89" t="s">
        <v>84</v>
      </c>
      <c r="BS89" s="3">
        <v>45999</v>
      </c>
      <c r="BT89" s="4">
        <v>0.67361111111111116</v>
      </c>
      <c r="BU89" t="s">
        <v>469</v>
      </c>
      <c r="BV89" t="s">
        <v>86</v>
      </c>
      <c r="BY89">
        <v>8448</v>
      </c>
      <c r="CC89" t="s">
        <v>467</v>
      </c>
      <c r="CD89">
        <v>9730</v>
      </c>
      <c r="CE89" t="s">
        <v>458</v>
      </c>
      <c r="CF89" s="3">
        <v>46000</v>
      </c>
      <c r="CI89">
        <v>2</v>
      </c>
      <c r="CJ89">
        <v>2</v>
      </c>
      <c r="CK89">
        <v>23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"GAB2030368"</f>
        <v>GAB2030368</v>
      </c>
      <c r="F90" s="3">
        <v>45995</v>
      </c>
      <c r="G90">
        <v>202609</v>
      </c>
      <c r="H90" t="s">
        <v>75</v>
      </c>
      <c r="I90" t="s">
        <v>76</v>
      </c>
      <c r="J90" t="s">
        <v>77</v>
      </c>
      <c r="K90" t="s">
        <v>78</v>
      </c>
      <c r="L90" t="s">
        <v>470</v>
      </c>
      <c r="M90" t="s">
        <v>471</v>
      </c>
      <c r="N90" t="s">
        <v>472</v>
      </c>
      <c r="O90" t="s">
        <v>96</v>
      </c>
      <c r="P90" t="str">
        <f>"INVOICE00123414 CT098677      "</f>
        <v xml:space="preserve">INVOICE00123414 CT098677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60.62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17.41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2.4</v>
      </c>
      <c r="BK90">
        <v>2.5</v>
      </c>
      <c r="BL90">
        <v>198.07</v>
      </c>
      <c r="BM90">
        <v>29.71</v>
      </c>
      <c r="BN90">
        <v>227.78</v>
      </c>
      <c r="BO90">
        <v>227.78</v>
      </c>
      <c r="BR90" t="s">
        <v>84</v>
      </c>
      <c r="BS90" s="3">
        <v>45996</v>
      </c>
      <c r="BT90" s="4">
        <v>0.43958333333333333</v>
      </c>
      <c r="BU90" t="s">
        <v>473</v>
      </c>
      <c r="BV90" t="s">
        <v>86</v>
      </c>
      <c r="BY90">
        <v>12000</v>
      </c>
      <c r="BZ90" t="s">
        <v>30</v>
      </c>
      <c r="CA90">
        <v>9509096951084</v>
      </c>
      <c r="CC90" t="s">
        <v>471</v>
      </c>
      <c r="CD90">
        <v>1983</v>
      </c>
      <c r="CE90" t="s">
        <v>179</v>
      </c>
      <c r="CF90" s="3">
        <v>45999</v>
      </c>
      <c r="CI90">
        <v>1</v>
      </c>
      <c r="CJ90">
        <v>1</v>
      </c>
      <c r="CK90">
        <v>23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"GAB2030369"</f>
        <v>GAB2030369</v>
      </c>
      <c r="F91" s="3">
        <v>45995</v>
      </c>
      <c r="G91">
        <v>202609</v>
      </c>
      <c r="H91" t="s">
        <v>75</v>
      </c>
      <c r="I91" t="s">
        <v>76</v>
      </c>
      <c r="J91" t="s">
        <v>77</v>
      </c>
      <c r="K91" t="s">
        <v>78</v>
      </c>
      <c r="L91" t="s">
        <v>75</v>
      </c>
      <c r="M91" t="s">
        <v>76</v>
      </c>
      <c r="N91" t="s">
        <v>474</v>
      </c>
      <c r="O91" t="s">
        <v>96</v>
      </c>
      <c r="P91" t="str">
        <f>"INVOICE00123415 CT098670      "</f>
        <v xml:space="preserve">INVOICE00123415 CT098670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19.940000000000001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2.4</v>
      </c>
      <c r="BK91">
        <v>3</v>
      </c>
      <c r="BL91">
        <v>59.42</v>
      </c>
      <c r="BM91">
        <v>8.91</v>
      </c>
      <c r="BN91">
        <v>68.33</v>
      </c>
      <c r="BO91">
        <v>68.33</v>
      </c>
      <c r="BR91" t="s">
        <v>84</v>
      </c>
      <c r="BS91" s="3">
        <v>45996</v>
      </c>
      <c r="BT91" s="4">
        <v>0.41319444444444442</v>
      </c>
      <c r="BU91" t="s">
        <v>475</v>
      </c>
      <c r="BV91" t="s">
        <v>86</v>
      </c>
      <c r="BY91">
        <v>12000</v>
      </c>
      <c r="CA91" t="s">
        <v>476</v>
      </c>
      <c r="CC91" t="s">
        <v>76</v>
      </c>
      <c r="CD91">
        <v>7700</v>
      </c>
      <c r="CE91" t="s">
        <v>179</v>
      </c>
      <c r="CF91" s="3">
        <v>45999</v>
      </c>
      <c r="CI91">
        <v>1</v>
      </c>
      <c r="CJ91">
        <v>1</v>
      </c>
      <c r="CK91">
        <v>22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"GAB2030377"</f>
        <v>GAB2030377</v>
      </c>
      <c r="F92" s="3">
        <v>45995</v>
      </c>
      <c r="G92">
        <v>202609</v>
      </c>
      <c r="H92" t="s">
        <v>75</v>
      </c>
      <c r="I92" t="s">
        <v>76</v>
      </c>
      <c r="J92" t="s">
        <v>77</v>
      </c>
      <c r="K92" t="s">
        <v>78</v>
      </c>
      <c r="L92" t="s">
        <v>470</v>
      </c>
      <c r="M92" t="s">
        <v>471</v>
      </c>
      <c r="N92" t="s">
        <v>477</v>
      </c>
      <c r="O92" t="s">
        <v>96</v>
      </c>
      <c r="P92" t="str">
        <f>"INVOICE00123434 CT098683      "</f>
        <v xml:space="preserve">INVOICE00123434 CT098683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60.62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2.4</v>
      </c>
      <c r="BK92">
        <v>2.5</v>
      </c>
      <c r="BL92">
        <v>180.66</v>
      </c>
      <c r="BM92">
        <v>27.1</v>
      </c>
      <c r="BN92">
        <v>207.76</v>
      </c>
      <c r="BO92">
        <v>207.76</v>
      </c>
      <c r="BQ92" t="s">
        <v>478</v>
      </c>
      <c r="BR92" t="s">
        <v>84</v>
      </c>
      <c r="BS92" s="3">
        <v>45996</v>
      </c>
      <c r="BT92" s="4">
        <v>0.39444444444444443</v>
      </c>
      <c r="BU92" t="s">
        <v>479</v>
      </c>
      <c r="BV92" t="s">
        <v>86</v>
      </c>
      <c r="BY92">
        <v>12000</v>
      </c>
      <c r="CA92">
        <v>7009095896084</v>
      </c>
      <c r="CC92" t="s">
        <v>471</v>
      </c>
      <c r="CD92">
        <v>1930</v>
      </c>
      <c r="CE92" t="s">
        <v>169</v>
      </c>
      <c r="CF92" s="3">
        <v>45999</v>
      </c>
      <c r="CI92">
        <v>1</v>
      </c>
      <c r="CJ92">
        <v>1</v>
      </c>
      <c r="CK92">
        <v>23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"GAB2030379"</f>
        <v>GAB2030379</v>
      </c>
      <c r="F93" s="3">
        <v>45995</v>
      </c>
      <c r="G93">
        <v>202609</v>
      </c>
      <c r="H93" t="s">
        <v>75</v>
      </c>
      <c r="I93" t="s">
        <v>76</v>
      </c>
      <c r="J93" t="s">
        <v>77</v>
      </c>
      <c r="K93" t="s">
        <v>78</v>
      </c>
      <c r="L93" t="s">
        <v>323</v>
      </c>
      <c r="M93" t="s">
        <v>324</v>
      </c>
      <c r="N93" t="s">
        <v>325</v>
      </c>
      <c r="O93" t="s">
        <v>96</v>
      </c>
      <c r="P93" t="str">
        <f>"INVOICE00123435 CT098682      "</f>
        <v xml:space="preserve">INVOICE00123435 CT098682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60.62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17.41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2.4</v>
      </c>
      <c r="BK93">
        <v>2.5</v>
      </c>
      <c r="BL93">
        <v>198.07</v>
      </c>
      <c r="BM93">
        <v>29.71</v>
      </c>
      <c r="BN93">
        <v>227.78</v>
      </c>
      <c r="BO93">
        <v>227.78</v>
      </c>
      <c r="BQ93" t="s">
        <v>326</v>
      </c>
      <c r="BR93" t="s">
        <v>84</v>
      </c>
      <c r="BS93" s="3">
        <v>45999</v>
      </c>
      <c r="BT93" s="4">
        <v>0.42083333333333334</v>
      </c>
      <c r="BU93" t="s">
        <v>327</v>
      </c>
      <c r="BV93" t="s">
        <v>86</v>
      </c>
      <c r="BY93">
        <v>12000</v>
      </c>
      <c r="BZ93" t="s">
        <v>30</v>
      </c>
      <c r="CA93">
        <v>8505185494085</v>
      </c>
      <c r="CC93" t="s">
        <v>324</v>
      </c>
      <c r="CD93">
        <v>2745</v>
      </c>
      <c r="CE93" t="s">
        <v>179</v>
      </c>
      <c r="CF93" s="3">
        <v>46000</v>
      </c>
      <c r="CI93">
        <v>2</v>
      </c>
      <c r="CJ93">
        <v>2</v>
      </c>
      <c r="CK93">
        <v>23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"GAB2030380"</f>
        <v>GAB2030380</v>
      </c>
      <c r="F94" s="3">
        <v>45995</v>
      </c>
      <c r="G94">
        <v>202609</v>
      </c>
      <c r="H94" t="s">
        <v>75</v>
      </c>
      <c r="I94" t="s">
        <v>76</v>
      </c>
      <c r="J94" t="s">
        <v>77</v>
      </c>
      <c r="K94" t="s">
        <v>78</v>
      </c>
      <c r="L94" t="s">
        <v>291</v>
      </c>
      <c r="M94" t="s">
        <v>292</v>
      </c>
      <c r="N94" t="s">
        <v>480</v>
      </c>
      <c r="O94" t="s">
        <v>96</v>
      </c>
      <c r="P94" t="str">
        <f>"INVOICE00123436 CT098672      "</f>
        <v xml:space="preserve">INVOICE00123436 CT098672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51.04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3.8</v>
      </c>
      <c r="BK94">
        <v>4</v>
      </c>
      <c r="BL94">
        <v>152.1</v>
      </c>
      <c r="BM94">
        <v>22.82</v>
      </c>
      <c r="BN94">
        <v>174.92</v>
      </c>
      <c r="BO94">
        <v>174.92</v>
      </c>
      <c r="BQ94" t="s">
        <v>481</v>
      </c>
      <c r="BR94" t="s">
        <v>84</v>
      </c>
      <c r="BS94" s="3">
        <v>45996</v>
      </c>
      <c r="BT94" s="4">
        <v>0.47569444444444442</v>
      </c>
      <c r="BU94" t="s">
        <v>482</v>
      </c>
      <c r="BV94" t="s">
        <v>89</v>
      </c>
      <c r="BW94" t="s">
        <v>284</v>
      </c>
      <c r="BX94" t="s">
        <v>483</v>
      </c>
      <c r="BY94">
        <v>19200</v>
      </c>
      <c r="CA94" t="s">
        <v>296</v>
      </c>
      <c r="CC94" t="s">
        <v>292</v>
      </c>
      <c r="CD94">
        <v>5241</v>
      </c>
      <c r="CE94" t="s">
        <v>174</v>
      </c>
      <c r="CF94" s="3">
        <v>45999</v>
      </c>
      <c r="CI94">
        <v>1</v>
      </c>
      <c r="CJ94">
        <v>1</v>
      </c>
      <c r="CK94">
        <v>21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"GAB2030381"</f>
        <v>GAB2030381</v>
      </c>
      <c r="F95" s="3">
        <v>45995</v>
      </c>
      <c r="G95">
        <v>202609</v>
      </c>
      <c r="H95" t="s">
        <v>75</v>
      </c>
      <c r="I95" t="s">
        <v>76</v>
      </c>
      <c r="J95" t="s">
        <v>77</v>
      </c>
      <c r="K95" t="s">
        <v>78</v>
      </c>
      <c r="L95" t="s">
        <v>75</v>
      </c>
      <c r="M95" t="s">
        <v>76</v>
      </c>
      <c r="N95" t="s">
        <v>201</v>
      </c>
      <c r="O95" t="s">
        <v>96</v>
      </c>
      <c r="P95" t="str">
        <f>"INVOICE00123437 CT098684      "</f>
        <v xml:space="preserve">INVOICE00123437 CT098684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19.940000000000001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2.4</v>
      </c>
      <c r="BK95">
        <v>3</v>
      </c>
      <c r="BL95">
        <v>59.42</v>
      </c>
      <c r="BM95">
        <v>8.91</v>
      </c>
      <c r="BN95">
        <v>68.33</v>
      </c>
      <c r="BO95">
        <v>68.33</v>
      </c>
      <c r="BQ95" t="s">
        <v>202</v>
      </c>
      <c r="BR95" t="s">
        <v>84</v>
      </c>
      <c r="BS95" s="3">
        <v>45996</v>
      </c>
      <c r="BT95" s="4">
        <v>0.44097222222222221</v>
      </c>
      <c r="BU95" t="s">
        <v>203</v>
      </c>
      <c r="BV95" t="s">
        <v>89</v>
      </c>
      <c r="BW95" t="s">
        <v>190</v>
      </c>
      <c r="BX95" t="s">
        <v>344</v>
      </c>
      <c r="BY95">
        <v>12000</v>
      </c>
      <c r="CA95" t="s">
        <v>204</v>
      </c>
      <c r="CC95" t="s">
        <v>76</v>
      </c>
      <c r="CD95">
        <v>7800</v>
      </c>
      <c r="CE95" t="s">
        <v>179</v>
      </c>
      <c r="CF95" s="3">
        <v>45999</v>
      </c>
      <c r="CI95">
        <v>1</v>
      </c>
      <c r="CJ95">
        <v>1</v>
      </c>
      <c r="CK95">
        <v>22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"GAB2030387"</f>
        <v>GAB2030387</v>
      </c>
      <c r="F96" s="3">
        <v>45995</v>
      </c>
      <c r="G96">
        <v>202609</v>
      </c>
      <c r="H96" t="s">
        <v>75</v>
      </c>
      <c r="I96" t="s">
        <v>76</v>
      </c>
      <c r="J96" t="s">
        <v>77</v>
      </c>
      <c r="K96" t="s">
        <v>78</v>
      </c>
      <c r="L96" t="s">
        <v>241</v>
      </c>
      <c r="M96" t="s">
        <v>242</v>
      </c>
      <c r="N96" t="s">
        <v>243</v>
      </c>
      <c r="O96" t="s">
        <v>96</v>
      </c>
      <c r="P96" t="str">
        <f>"INVOICE00042266 ORDGS038792   "</f>
        <v xml:space="preserve">INVOICE00042266 ORDGS038792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51.04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3.8</v>
      </c>
      <c r="BK96">
        <v>4</v>
      </c>
      <c r="BL96">
        <v>152.1</v>
      </c>
      <c r="BM96">
        <v>22.82</v>
      </c>
      <c r="BN96">
        <v>174.92</v>
      </c>
      <c r="BO96">
        <v>174.92</v>
      </c>
      <c r="BQ96" t="s">
        <v>484</v>
      </c>
      <c r="BR96" t="s">
        <v>84</v>
      </c>
      <c r="BS96" s="3">
        <v>45996</v>
      </c>
      <c r="BT96" s="4">
        <v>0.36388888888888887</v>
      </c>
      <c r="BU96" t="s">
        <v>485</v>
      </c>
      <c r="BV96" t="s">
        <v>86</v>
      </c>
      <c r="BY96">
        <v>19200</v>
      </c>
      <c r="CA96" t="s">
        <v>418</v>
      </c>
      <c r="CC96" t="s">
        <v>242</v>
      </c>
      <c r="CD96">
        <v>1709</v>
      </c>
      <c r="CE96" t="s">
        <v>257</v>
      </c>
      <c r="CF96" s="3">
        <v>45997</v>
      </c>
      <c r="CI96">
        <v>1</v>
      </c>
      <c r="CJ96">
        <v>1</v>
      </c>
      <c r="CK96">
        <v>21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"GAB2030388"</f>
        <v>GAB2030388</v>
      </c>
      <c r="F97" s="3">
        <v>45995</v>
      </c>
      <c r="G97">
        <v>202609</v>
      </c>
      <c r="H97" t="s">
        <v>75</v>
      </c>
      <c r="I97" t="s">
        <v>76</v>
      </c>
      <c r="J97" t="s">
        <v>77</v>
      </c>
      <c r="K97" t="s">
        <v>78</v>
      </c>
      <c r="L97" t="s">
        <v>241</v>
      </c>
      <c r="M97" t="s">
        <v>242</v>
      </c>
      <c r="N97" t="s">
        <v>486</v>
      </c>
      <c r="O97" t="s">
        <v>96</v>
      </c>
      <c r="P97" t="str">
        <f>"INVOICE00042265 ORDGS038825   "</f>
        <v xml:space="preserve">INVOICE00042265 ORDGS038825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31.9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2.4</v>
      </c>
      <c r="BK97">
        <v>2.5</v>
      </c>
      <c r="BL97">
        <v>95.07</v>
      </c>
      <c r="BM97">
        <v>14.26</v>
      </c>
      <c r="BN97">
        <v>109.33</v>
      </c>
      <c r="BO97">
        <v>109.33</v>
      </c>
      <c r="BQ97" t="s">
        <v>487</v>
      </c>
      <c r="BR97" t="s">
        <v>84</v>
      </c>
      <c r="BS97" s="3">
        <v>45996</v>
      </c>
      <c r="BT97" s="4">
        <v>0.38611111111111113</v>
      </c>
      <c r="BU97" t="s">
        <v>488</v>
      </c>
      <c r="BV97" t="s">
        <v>86</v>
      </c>
      <c r="BY97">
        <v>12000</v>
      </c>
      <c r="CA97" t="s">
        <v>489</v>
      </c>
      <c r="CC97" t="s">
        <v>242</v>
      </c>
      <c r="CD97">
        <v>1724</v>
      </c>
      <c r="CE97" t="s">
        <v>169</v>
      </c>
      <c r="CF97" s="3">
        <v>45997</v>
      </c>
      <c r="CI97">
        <v>1</v>
      </c>
      <c r="CJ97">
        <v>1</v>
      </c>
      <c r="CK97">
        <v>21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"GAB2030389"</f>
        <v>GAB2030389</v>
      </c>
      <c r="F98" s="3">
        <v>45995</v>
      </c>
      <c r="G98">
        <v>202609</v>
      </c>
      <c r="H98" t="s">
        <v>75</v>
      </c>
      <c r="I98" t="s">
        <v>76</v>
      </c>
      <c r="J98" t="s">
        <v>77</v>
      </c>
      <c r="K98" t="s">
        <v>78</v>
      </c>
      <c r="L98" t="s">
        <v>79</v>
      </c>
      <c r="M98" t="s">
        <v>80</v>
      </c>
      <c r="N98" t="s">
        <v>273</v>
      </c>
      <c r="O98" t="s">
        <v>96</v>
      </c>
      <c r="P98" t="str">
        <f>"INVOICE00042264 ORDGS038824   "</f>
        <v xml:space="preserve">INVOICE00042264 ORDGS038824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31.9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2.4</v>
      </c>
      <c r="BK98">
        <v>2.5</v>
      </c>
      <c r="BL98">
        <v>95.07</v>
      </c>
      <c r="BM98">
        <v>14.26</v>
      </c>
      <c r="BN98">
        <v>109.33</v>
      </c>
      <c r="BO98">
        <v>109.33</v>
      </c>
      <c r="BQ98" t="s">
        <v>274</v>
      </c>
      <c r="BR98" t="s">
        <v>84</v>
      </c>
      <c r="BS98" s="3">
        <v>45996</v>
      </c>
      <c r="BT98" s="4">
        <v>0.38958333333333334</v>
      </c>
      <c r="BU98" t="s">
        <v>490</v>
      </c>
      <c r="BV98" t="s">
        <v>86</v>
      </c>
      <c r="BY98">
        <v>12000</v>
      </c>
      <c r="CA98">
        <v>8801165859086</v>
      </c>
      <c r="CC98" t="s">
        <v>80</v>
      </c>
      <c r="CD98" s="5" t="s">
        <v>87</v>
      </c>
      <c r="CE98" t="s">
        <v>169</v>
      </c>
      <c r="CF98" s="3">
        <v>45996</v>
      </c>
      <c r="CI98">
        <v>1</v>
      </c>
      <c r="CJ98">
        <v>1</v>
      </c>
      <c r="CK98">
        <v>21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"009945158431"</f>
        <v>009945158431</v>
      </c>
      <c r="F99" s="3">
        <v>45995</v>
      </c>
      <c r="G99">
        <v>202609</v>
      </c>
      <c r="H99" t="s">
        <v>79</v>
      </c>
      <c r="I99" t="s">
        <v>80</v>
      </c>
      <c r="J99" t="s">
        <v>110</v>
      </c>
      <c r="K99" t="s">
        <v>78</v>
      </c>
      <c r="L99" t="s">
        <v>93</v>
      </c>
      <c r="M99" t="s">
        <v>94</v>
      </c>
      <c r="N99" t="s">
        <v>491</v>
      </c>
      <c r="O99" t="s">
        <v>96</v>
      </c>
      <c r="P99" t="str">
        <f>"NO REF                        "</f>
        <v xml:space="preserve">NO REF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19.940000000000001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59.42</v>
      </c>
      <c r="BM99">
        <v>8.91</v>
      </c>
      <c r="BN99">
        <v>68.33</v>
      </c>
      <c r="BO99">
        <v>68.33</v>
      </c>
      <c r="BQ99" t="s">
        <v>492</v>
      </c>
      <c r="BR99" t="s">
        <v>115</v>
      </c>
      <c r="BS99" s="3">
        <v>45996</v>
      </c>
      <c r="BT99" s="4">
        <v>0.43194444444444446</v>
      </c>
      <c r="BU99" t="s">
        <v>493</v>
      </c>
      <c r="BV99" t="s">
        <v>86</v>
      </c>
      <c r="BY99">
        <v>1200</v>
      </c>
      <c r="BZ99" t="s">
        <v>346</v>
      </c>
      <c r="CA99" s="5" t="s">
        <v>494</v>
      </c>
      <c r="CC99" t="s">
        <v>94</v>
      </c>
      <c r="CD99" s="5" t="s">
        <v>102</v>
      </c>
      <c r="CE99" t="s">
        <v>103</v>
      </c>
      <c r="CF99" s="3">
        <v>45996</v>
      </c>
      <c r="CI99">
        <v>1</v>
      </c>
      <c r="CJ99">
        <v>1</v>
      </c>
      <c r="CK99">
        <v>22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"009945158432"</f>
        <v>009945158432</v>
      </c>
      <c r="F100" s="3">
        <v>45995</v>
      </c>
      <c r="G100">
        <v>202609</v>
      </c>
      <c r="H100" t="s">
        <v>79</v>
      </c>
      <c r="I100" t="s">
        <v>80</v>
      </c>
      <c r="J100" t="s">
        <v>110</v>
      </c>
      <c r="K100" t="s">
        <v>78</v>
      </c>
      <c r="L100" t="s">
        <v>75</v>
      </c>
      <c r="M100" t="s">
        <v>76</v>
      </c>
      <c r="N100" t="s">
        <v>110</v>
      </c>
      <c r="O100" t="s">
        <v>96</v>
      </c>
      <c r="P100" t="str">
        <f>"NO REF                        "</f>
        <v xml:space="preserve">NO REF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25.52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76.06</v>
      </c>
      <c r="BM100">
        <v>11.41</v>
      </c>
      <c r="BN100">
        <v>87.47</v>
      </c>
      <c r="BO100">
        <v>87.47</v>
      </c>
      <c r="BQ100" t="s">
        <v>348</v>
      </c>
      <c r="BR100" t="s">
        <v>495</v>
      </c>
      <c r="BS100" s="3">
        <v>45999</v>
      </c>
      <c r="BT100" s="4">
        <v>0.52083333333333337</v>
      </c>
      <c r="BU100" t="s">
        <v>496</v>
      </c>
      <c r="BV100" t="s">
        <v>89</v>
      </c>
      <c r="BW100" t="s">
        <v>190</v>
      </c>
      <c r="BX100" t="s">
        <v>222</v>
      </c>
      <c r="BY100">
        <v>1200</v>
      </c>
      <c r="BZ100" t="s">
        <v>346</v>
      </c>
      <c r="CC100" t="s">
        <v>76</v>
      </c>
      <c r="CD100">
        <v>8000</v>
      </c>
      <c r="CE100" t="s">
        <v>103</v>
      </c>
      <c r="CF100" s="3">
        <v>46000</v>
      </c>
      <c r="CI100">
        <v>1</v>
      </c>
      <c r="CJ100">
        <v>2</v>
      </c>
      <c r="CK100">
        <v>21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"009945202352"</f>
        <v>009945202352</v>
      </c>
      <c r="F101" s="3">
        <v>45995</v>
      </c>
      <c r="G101">
        <v>202609</v>
      </c>
      <c r="H101" t="s">
        <v>90</v>
      </c>
      <c r="I101" t="s">
        <v>91</v>
      </c>
      <c r="J101" t="s">
        <v>110</v>
      </c>
      <c r="K101" t="s">
        <v>78</v>
      </c>
      <c r="L101" t="s">
        <v>93</v>
      </c>
      <c r="M101" t="s">
        <v>94</v>
      </c>
      <c r="N101" t="s">
        <v>110</v>
      </c>
      <c r="O101" t="s">
        <v>96</v>
      </c>
      <c r="P101" t="str">
        <f>"PREETHUM                      "</f>
        <v xml:space="preserve">PREETHUM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433.72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4</v>
      </c>
      <c r="BI101">
        <v>30</v>
      </c>
      <c r="BJ101">
        <v>33.6</v>
      </c>
      <c r="BK101">
        <v>34</v>
      </c>
      <c r="BL101">
        <v>1292.58</v>
      </c>
      <c r="BM101">
        <v>193.89</v>
      </c>
      <c r="BN101">
        <v>1486.47</v>
      </c>
      <c r="BO101">
        <v>1486.47</v>
      </c>
      <c r="BQ101" t="s">
        <v>115</v>
      </c>
      <c r="BR101" t="s">
        <v>351</v>
      </c>
      <c r="BS101" s="3">
        <v>45999</v>
      </c>
      <c r="BT101" s="4">
        <v>0.43958333333333333</v>
      </c>
      <c r="BU101" t="s">
        <v>150</v>
      </c>
      <c r="BV101" t="s">
        <v>89</v>
      </c>
      <c r="BW101" t="s">
        <v>99</v>
      </c>
      <c r="BX101" t="s">
        <v>353</v>
      </c>
      <c r="BY101">
        <v>167886.8</v>
      </c>
      <c r="BZ101" t="s">
        <v>346</v>
      </c>
      <c r="CA101">
        <v>8909235965088</v>
      </c>
      <c r="CC101" t="s">
        <v>94</v>
      </c>
      <c r="CD101" s="5" t="s">
        <v>102</v>
      </c>
      <c r="CE101" t="s">
        <v>103</v>
      </c>
      <c r="CF101" s="3">
        <v>46000</v>
      </c>
      <c r="CI101">
        <v>1</v>
      </c>
      <c r="CJ101">
        <v>2</v>
      </c>
      <c r="CK101">
        <v>21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"GAB2030310"</f>
        <v>GAB2030310</v>
      </c>
      <c r="F102" s="3">
        <v>45993</v>
      </c>
      <c r="G102">
        <v>202609</v>
      </c>
      <c r="H102" t="s">
        <v>75</v>
      </c>
      <c r="I102" t="s">
        <v>76</v>
      </c>
      <c r="J102" t="s">
        <v>77</v>
      </c>
      <c r="K102" t="s">
        <v>78</v>
      </c>
      <c r="L102" t="s">
        <v>497</v>
      </c>
      <c r="M102" t="s">
        <v>498</v>
      </c>
      <c r="N102" t="s">
        <v>499</v>
      </c>
      <c r="O102" t="s">
        <v>82</v>
      </c>
      <c r="P102" t="str">
        <f>"INVOICE00042140 ORDGS038345   "</f>
        <v xml:space="preserve">INVOICE00042140 ORDGS038345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6.1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57.23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14</v>
      </c>
      <c r="BJ102">
        <v>22.5</v>
      </c>
      <c r="BK102">
        <v>23</v>
      </c>
      <c r="BL102">
        <v>193.39</v>
      </c>
      <c r="BM102">
        <v>29.01</v>
      </c>
      <c r="BN102">
        <v>222.4</v>
      </c>
      <c r="BO102">
        <v>222.4</v>
      </c>
      <c r="BR102" t="s">
        <v>84</v>
      </c>
      <c r="BS102" s="3">
        <v>45995</v>
      </c>
      <c r="BT102" s="4">
        <v>0.36180555555555555</v>
      </c>
      <c r="BU102" t="s">
        <v>500</v>
      </c>
      <c r="BV102" t="s">
        <v>86</v>
      </c>
      <c r="BY102">
        <v>112746</v>
      </c>
      <c r="CA102" t="s">
        <v>501</v>
      </c>
      <c r="CC102" t="s">
        <v>498</v>
      </c>
      <c r="CD102">
        <v>1559</v>
      </c>
      <c r="CE102" t="s">
        <v>121</v>
      </c>
      <c r="CF102" s="3">
        <v>45996</v>
      </c>
      <c r="CI102">
        <v>2</v>
      </c>
      <c r="CJ102">
        <v>2</v>
      </c>
      <c r="CK102">
        <v>41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"GAB2030414"</f>
        <v>GAB2030414</v>
      </c>
      <c r="F103" s="3">
        <v>45996</v>
      </c>
      <c r="G103">
        <v>202609</v>
      </c>
      <c r="H103" t="s">
        <v>75</v>
      </c>
      <c r="I103" t="s">
        <v>76</v>
      </c>
      <c r="J103" t="s">
        <v>77</v>
      </c>
      <c r="K103" t="s">
        <v>78</v>
      </c>
      <c r="L103" t="s">
        <v>291</v>
      </c>
      <c r="M103" t="s">
        <v>292</v>
      </c>
      <c r="N103" t="s">
        <v>502</v>
      </c>
      <c r="O103" t="s">
        <v>82</v>
      </c>
      <c r="P103" t="str">
        <f>"INVOICE 00123472 CT098711     "</f>
        <v xml:space="preserve">INVOICE 00123472 CT098711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6.1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49.36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4</v>
      </c>
      <c r="BJ103">
        <v>11.7</v>
      </c>
      <c r="BK103">
        <v>12</v>
      </c>
      <c r="BL103">
        <v>153.19999999999999</v>
      </c>
      <c r="BM103">
        <v>22.98</v>
      </c>
      <c r="BN103">
        <v>176.18</v>
      </c>
      <c r="BO103">
        <v>176.18</v>
      </c>
      <c r="BR103" t="s">
        <v>84</v>
      </c>
      <c r="BS103" s="3">
        <v>45999</v>
      </c>
      <c r="BT103" s="4">
        <v>0.45694444444444443</v>
      </c>
      <c r="BU103" t="s">
        <v>503</v>
      </c>
      <c r="BV103" t="s">
        <v>86</v>
      </c>
      <c r="BY103">
        <v>58311</v>
      </c>
      <c r="CA103" t="s">
        <v>504</v>
      </c>
      <c r="CC103" t="s">
        <v>292</v>
      </c>
      <c r="CD103">
        <v>5200</v>
      </c>
      <c r="CE103" t="s">
        <v>121</v>
      </c>
      <c r="CF103" s="3">
        <v>46000</v>
      </c>
      <c r="CI103">
        <v>3</v>
      </c>
      <c r="CJ103">
        <v>1</v>
      </c>
      <c r="CK103">
        <v>41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"GAB2030399"</f>
        <v>GAB2030399</v>
      </c>
      <c r="F104" s="3">
        <v>45996</v>
      </c>
      <c r="G104">
        <v>202609</v>
      </c>
      <c r="H104" t="s">
        <v>75</v>
      </c>
      <c r="I104" t="s">
        <v>76</v>
      </c>
      <c r="J104" t="s">
        <v>77</v>
      </c>
      <c r="K104" t="s">
        <v>78</v>
      </c>
      <c r="L104" t="s">
        <v>79</v>
      </c>
      <c r="M104" t="s">
        <v>80</v>
      </c>
      <c r="N104" t="s">
        <v>385</v>
      </c>
      <c r="O104" t="s">
        <v>96</v>
      </c>
      <c r="P104" t="str">
        <f>"INVOIVE00042292 ORDGS038830   "</f>
        <v xml:space="preserve">INVOIVE00042292 ORDGS038830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25.52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1.7</v>
      </c>
      <c r="BK104">
        <v>2</v>
      </c>
      <c r="BL104">
        <v>76.06</v>
      </c>
      <c r="BM104">
        <v>11.41</v>
      </c>
      <c r="BN104">
        <v>87.47</v>
      </c>
      <c r="BO104">
        <v>87.47</v>
      </c>
      <c r="BQ104" t="s">
        <v>505</v>
      </c>
      <c r="BR104" t="s">
        <v>84</v>
      </c>
      <c r="BS104" s="3">
        <v>45999</v>
      </c>
      <c r="BT104" s="4">
        <v>0.32430555555555557</v>
      </c>
      <c r="BU104" t="s">
        <v>387</v>
      </c>
      <c r="BV104" t="s">
        <v>86</v>
      </c>
      <c r="BY104">
        <v>8448</v>
      </c>
      <c r="CA104">
        <v>9107126013089</v>
      </c>
      <c r="CC104" t="s">
        <v>80</v>
      </c>
      <c r="CD104" s="5" t="s">
        <v>87</v>
      </c>
      <c r="CE104" t="s">
        <v>506</v>
      </c>
      <c r="CF104" s="3">
        <v>45999</v>
      </c>
      <c r="CI104">
        <v>1</v>
      </c>
      <c r="CJ104">
        <v>1</v>
      </c>
      <c r="CK104">
        <v>21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"GAB2030400"</f>
        <v>GAB2030400</v>
      </c>
      <c r="F105" s="3">
        <v>45996</v>
      </c>
      <c r="G105">
        <v>202609</v>
      </c>
      <c r="H105" t="s">
        <v>75</v>
      </c>
      <c r="I105" t="s">
        <v>76</v>
      </c>
      <c r="J105" t="s">
        <v>77</v>
      </c>
      <c r="K105" t="s">
        <v>78</v>
      </c>
      <c r="L105" t="s">
        <v>163</v>
      </c>
      <c r="M105" t="s">
        <v>164</v>
      </c>
      <c r="N105" t="s">
        <v>459</v>
      </c>
      <c r="O105" t="s">
        <v>96</v>
      </c>
      <c r="P105" t="str">
        <f>"INVOICE00042293 ORDGS038845   "</f>
        <v xml:space="preserve">INVOICE00042293 ORDGS038845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25.52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1.7</v>
      </c>
      <c r="BK105">
        <v>2</v>
      </c>
      <c r="BL105">
        <v>76.06</v>
      </c>
      <c r="BM105">
        <v>11.41</v>
      </c>
      <c r="BN105">
        <v>87.47</v>
      </c>
      <c r="BO105">
        <v>87.47</v>
      </c>
      <c r="BQ105" t="s">
        <v>507</v>
      </c>
      <c r="BR105" t="s">
        <v>84</v>
      </c>
      <c r="BS105" s="3">
        <v>45999</v>
      </c>
      <c r="BT105" s="4">
        <v>0.38124999999999998</v>
      </c>
      <c r="BU105" t="s">
        <v>508</v>
      </c>
      <c r="BV105" t="s">
        <v>86</v>
      </c>
      <c r="BY105">
        <v>8448</v>
      </c>
      <c r="CA105" t="s">
        <v>509</v>
      </c>
      <c r="CC105" t="s">
        <v>164</v>
      </c>
      <c r="CD105">
        <v>2055</v>
      </c>
      <c r="CE105" t="s">
        <v>510</v>
      </c>
      <c r="CF105" s="3">
        <v>45999</v>
      </c>
      <c r="CI105">
        <v>1</v>
      </c>
      <c r="CJ105">
        <v>1</v>
      </c>
      <c r="CK105">
        <v>21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"GAB2030401"</f>
        <v>GAB2030401</v>
      </c>
      <c r="F106" s="3">
        <v>45996</v>
      </c>
      <c r="G106">
        <v>202609</v>
      </c>
      <c r="H106" t="s">
        <v>75</v>
      </c>
      <c r="I106" t="s">
        <v>76</v>
      </c>
      <c r="J106" t="s">
        <v>77</v>
      </c>
      <c r="K106" t="s">
        <v>78</v>
      </c>
      <c r="L106" t="s">
        <v>93</v>
      </c>
      <c r="M106" t="s">
        <v>94</v>
      </c>
      <c r="N106" t="s">
        <v>149</v>
      </c>
      <c r="O106" t="s">
        <v>96</v>
      </c>
      <c r="P106" t="str">
        <f>"INVOICE00123458 CT098704      "</f>
        <v xml:space="preserve">INVOICE00123458 CT098704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31.9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2.4</v>
      </c>
      <c r="BK106">
        <v>2.5</v>
      </c>
      <c r="BL106">
        <v>95.07</v>
      </c>
      <c r="BM106">
        <v>14.26</v>
      </c>
      <c r="BN106">
        <v>109.33</v>
      </c>
      <c r="BO106">
        <v>109.33</v>
      </c>
      <c r="BR106" t="s">
        <v>84</v>
      </c>
      <c r="BS106" s="3">
        <v>45999</v>
      </c>
      <c r="BT106" s="4">
        <v>0.44027777777777777</v>
      </c>
      <c r="BU106" t="s">
        <v>150</v>
      </c>
      <c r="BV106" t="s">
        <v>89</v>
      </c>
      <c r="BW106" t="s">
        <v>99</v>
      </c>
      <c r="BX106" t="s">
        <v>353</v>
      </c>
      <c r="BY106">
        <v>12000</v>
      </c>
      <c r="CA106">
        <v>8909235965088</v>
      </c>
      <c r="CC106" t="s">
        <v>94</v>
      </c>
      <c r="CD106" s="5" t="s">
        <v>102</v>
      </c>
      <c r="CE106" t="s">
        <v>169</v>
      </c>
      <c r="CF106" s="3">
        <v>46000</v>
      </c>
      <c r="CI106">
        <v>1</v>
      </c>
      <c r="CJ106">
        <v>1</v>
      </c>
      <c r="CK106">
        <v>21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"GAB2030402"</f>
        <v>GAB2030402</v>
      </c>
      <c r="F107" s="3">
        <v>45996</v>
      </c>
      <c r="G107">
        <v>202609</v>
      </c>
      <c r="H107" t="s">
        <v>75</v>
      </c>
      <c r="I107" t="s">
        <v>76</v>
      </c>
      <c r="J107" t="s">
        <v>77</v>
      </c>
      <c r="K107" t="s">
        <v>78</v>
      </c>
      <c r="L107" t="s">
        <v>93</v>
      </c>
      <c r="M107" t="s">
        <v>94</v>
      </c>
      <c r="N107" t="s">
        <v>118</v>
      </c>
      <c r="O107" t="s">
        <v>96</v>
      </c>
      <c r="P107" t="str">
        <f>"REPAIR                        "</f>
        <v xml:space="preserve">REPAIR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31.9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2.4</v>
      </c>
      <c r="BK107">
        <v>2.5</v>
      </c>
      <c r="BL107">
        <v>95.07</v>
      </c>
      <c r="BM107">
        <v>14.26</v>
      </c>
      <c r="BN107">
        <v>109.33</v>
      </c>
      <c r="BO107">
        <v>109.33</v>
      </c>
      <c r="BQ107" t="s">
        <v>119</v>
      </c>
      <c r="BR107" t="s">
        <v>84</v>
      </c>
      <c r="BS107" s="3">
        <v>46000</v>
      </c>
      <c r="BT107" s="4">
        <v>0.36249999999999999</v>
      </c>
      <c r="BU107" t="s">
        <v>511</v>
      </c>
      <c r="BV107" t="s">
        <v>89</v>
      </c>
      <c r="BW107" t="s">
        <v>99</v>
      </c>
      <c r="BX107" t="s">
        <v>353</v>
      </c>
      <c r="BY107">
        <v>12000</v>
      </c>
      <c r="CA107">
        <v>8601266266086</v>
      </c>
      <c r="CC107" t="s">
        <v>94</v>
      </c>
      <c r="CD107" s="5" t="s">
        <v>102</v>
      </c>
      <c r="CE107" t="s">
        <v>512</v>
      </c>
      <c r="CF107" s="3">
        <v>46000</v>
      </c>
      <c r="CI107">
        <v>1</v>
      </c>
      <c r="CJ107">
        <v>2</v>
      </c>
      <c r="CK107">
        <v>21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"GAB2030403"</f>
        <v>GAB2030403</v>
      </c>
      <c r="F108" s="3">
        <v>45996</v>
      </c>
      <c r="G108">
        <v>202609</v>
      </c>
      <c r="H108" t="s">
        <v>75</v>
      </c>
      <c r="I108" t="s">
        <v>76</v>
      </c>
      <c r="J108" t="s">
        <v>77</v>
      </c>
      <c r="K108" t="s">
        <v>78</v>
      </c>
      <c r="L108" t="s">
        <v>163</v>
      </c>
      <c r="M108" t="s">
        <v>164</v>
      </c>
      <c r="N108" t="s">
        <v>513</v>
      </c>
      <c r="O108" t="s">
        <v>96</v>
      </c>
      <c r="P108" t="str">
        <f>"INVOICE00123460 CT098706      "</f>
        <v xml:space="preserve">INVOICE00123460 CT098706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25.52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1.7</v>
      </c>
      <c r="BK108">
        <v>2</v>
      </c>
      <c r="BL108">
        <v>76.06</v>
      </c>
      <c r="BM108">
        <v>11.41</v>
      </c>
      <c r="BN108">
        <v>87.47</v>
      </c>
      <c r="BO108">
        <v>87.47</v>
      </c>
      <c r="BQ108" t="s">
        <v>514</v>
      </c>
      <c r="BR108" t="s">
        <v>84</v>
      </c>
      <c r="BS108" s="3">
        <v>45999</v>
      </c>
      <c r="BT108" s="4">
        <v>0.42916666666666664</v>
      </c>
      <c r="BU108" t="s">
        <v>515</v>
      </c>
      <c r="BV108" t="s">
        <v>86</v>
      </c>
      <c r="BY108">
        <v>8448</v>
      </c>
      <c r="CA108" t="s">
        <v>168</v>
      </c>
      <c r="CC108" t="s">
        <v>164</v>
      </c>
      <c r="CD108">
        <v>2193</v>
      </c>
      <c r="CE108" t="s">
        <v>414</v>
      </c>
      <c r="CF108" s="3">
        <v>45999</v>
      </c>
      <c r="CI108">
        <v>1</v>
      </c>
      <c r="CJ108">
        <v>1</v>
      </c>
      <c r="CK108">
        <v>21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"GAB2030405"</f>
        <v>GAB2030405</v>
      </c>
      <c r="F109" s="3">
        <v>45996</v>
      </c>
      <c r="G109">
        <v>202609</v>
      </c>
      <c r="H109" t="s">
        <v>75</v>
      </c>
      <c r="I109" t="s">
        <v>76</v>
      </c>
      <c r="J109" t="s">
        <v>77</v>
      </c>
      <c r="K109" t="s">
        <v>78</v>
      </c>
      <c r="L109" t="s">
        <v>75</v>
      </c>
      <c r="M109" t="s">
        <v>76</v>
      </c>
      <c r="N109" t="s">
        <v>318</v>
      </c>
      <c r="O109" t="s">
        <v>96</v>
      </c>
      <c r="P109" t="str">
        <f>"INVOICE00123462 CT098708      "</f>
        <v xml:space="preserve">INVOICE00123462 CT098708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19.940000000000001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1.7</v>
      </c>
      <c r="BK109">
        <v>2</v>
      </c>
      <c r="BL109">
        <v>59.42</v>
      </c>
      <c r="BM109">
        <v>8.91</v>
      </c>
      <c r="BN109">
        <v>68.33</v>
      </c>
      <c r="BO109">
        <v>68.33</v>
      </c>
      <c r="BQ109" t="s">
        <v>319</v>
      </c>
      <c r="BR109" t="s">
        <v>84</v>
      </c>
      <c r="BS109" s="3">
        <v>45999</v>
      </c>
      <c r="BT109" s="4">
        <v>0.37569444444444444</v>
      </c>
      <c r="BU109" t="s">
        <v>516</v>
      </c>
      <c r="BV109" t="s">
        <v>86</v>
      </c>
      <c r="BY109">
        <v>8448</v>
      </c>
      <c r="CA109" t="s">
        <v>517</v>
      </c>
      <c r="CC109" t="s">
        <v>76</v>
      </c>
      <c r="CD109">
        <v>7441</v>
      </c>
      <c r="CE109" t="s">
        <v>322</v>
      </c>
      <c r="CF109" s="3">
        <v>46000</v>
      </c>
      <c r="CI109">
        <v>1</v>
      </c>
      <c r="CJ109">
        <v>1</v>
      </c>
      <c r="CK109">
        <v>22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"GAB2030406"</f>
        <v>GAB2030406</v>
      </c>
      <c r="F110" s="3">
        <v>45996</v>
      </c>
      <c r="G110">
        <v>202609</v>
      </c>
      <c r="H110" t="s">
        <v>75</v>
      </c>
      <c r="I110" t="s">
        <v>76</v>
      </c>
      <c r="J110" t="s">
        <v>77</v>
      </c>
      <c r="K110" t="s">
        <v>78</v>
      </c>
      <c r="L110" t="s">
        <v>518</v>
      </c>
      <c r="M110" t="s">
        <v>519</v>
      </c>
      <c r="N110" t="s">
        <v>520</v>
      </c>
      <c r="O110" t="s">
        <v>96</v>
      </c>
      <c r="P110" t="str">
        <f>"INVOICE00042297 ORDGS038862   "</f>
        <v xml:space="preserve">INVOICE00042297 ORDGS038862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31.9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17.41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2.4</v>
      </c>
      <c r="BK110">
        <v>2.5</v>
      </c>
      <c r="BL110">
        <v>112.48</v>
      </c>
      <c r="BM110">
        <v>16.87</v>
      </c>
      <c r="BN110">
        <v>129.35</v>
      </c>
      <c r="BO110">
        <v>129.35</v>
      </c>
      <c r="BQ110" t="s">
        <v>411</v>
      </c>
      <c r="BR110" t="s">
        <v>84</v>
      </c>
      <c r="BS110" s="3">
        <v>45999</v>
      </c>
      <c r="BT110" s="4">
        <v>0.43402777777777779</v>
      </c>
      <c r="BU110" t="s">
        <v>521</v>
      </c>
      <c r="BV110" t="s">
        <v>86</v>
      </c>
      <c r="BY110">
        <v>12000</v>
      </c>
      <c r="BZ110" t="s">
        <v>30</v>
      </c>
      <c r="CA110" t="s">
        <v>522</v>
      </c>
      <c r="CC110" t="s">
        <v>519</v>
      </c>
      <c r="CD110">
        <v>1628</v>
      </c>
      <c r="CE110" t="s">
        <v>523</v>
      </c>
      <c r="CF110" s="3">
        <v>46000</v>
      </c>
      <c r="CI110">
        <v>1</v>
      </c>
      <c r="CJ110">
        <v>1</v>
      </c>
      <c r="CK110">
        <v>21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"GAB2030408"</f>
        <v>GAB2030408</v>
      </c>
      <c r="F111" s="3">
        <v>45996</v>
      </c>
      <c r="G111">
        <v>202609</v>
      </c>
      <c r="H111" t="s">
        <v>75</v>
      </c>
      <c r="I111" t="s">
        <v>76</v>
      </c>
      <c r="J111" t="s">
        <v>77</v>
      </c>
      <c r="K111" t="s">
        <v>78</v>
      </c>
      <c r="L111" t="s">
        <v>524</v>
      </c>
      <c r="M111" t="s">
        <v>525</v>
      </c>
      <c r="N111" t="s">
        <v>526</v>
      </c>
      <c r="O111" t="s">
        <v>96</v>
      </c>
      <c r="P111" t="str">
        <f>"INVOICE00123461 00123467 CT098"</f>
        <v>INVOICE00123461 00123467 CT098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31.9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17.41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2.4</v>
      </c>
      <c r="BK111">
        <v>2.5</v>
      </c>
      <c r="BL111">
        <v>112.48</v>
      </c>
      <c r="BM111">
        <v>16.87</v>
      </c>
      <c r="BN111">
        <v>129.35</v>
      </c>
      <c r="BO111">
        <v>129.35</v>
      </c>
      <c r="BQ111" t="s">
        <v>527</v>
      </c>
      <c r="BR111" t="s">
        <v>84</v>
      </c>
      <c r="BS111" s="3">
        <v>45999</v>
      </c>
      <c r="BT111" s="4">
        <v>0.39583333333333331</v>
      </c>
      <c r="BU111" t="s">
        <v>528</v>
      </c>
      <c r="BV111" t="s">
        <v>86</v>
      </c>
      <c r="BY111">
        <v>12000</v>
      </c>
      <c r="BZ111" t="s">
        <v>30</v>
      </c>
      <c r="CA111" t="s">
        <v>529</v>
      </c>
      <c r="CC111" t="s">
        <v>525</v>
      </c>
      <c r="CD111">
        <v>1475</v>
      </c>
      <c r="CE111" t="s">
        <v>179</v>
      </c>
      <c r="CF111" s="3">
        <v>46000</v>
      </c>
      <c r="CI111">
        <v>1</v>
      </c>
      <c r="CJ111">
        <v>1</v>
      </c>
      <c r="CK111">
        <v>21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"GAB2030409"</f>
        <v>GAB2030409</v>
      </c>
      <c r="F112" s="3">
        <v>45996</v>
      </c>
      <c r="G112">
        <v>202609</v>
      </c>
      <c r="H112" t="s">
        <v>75</v>
      </c>
      <c r="I112" t="s">
        <v>76</v>
      </c>
      <c r="J112" t="s">
        <v>77</v>
      </c>
      <c r="K112" t="s">
        <v>78</v>
      </c>
      <c r="L112" t="s">
        <v>530</v>
      </c>
      <c r="M112" t="s">
        <v>531</v>
      </c>
      <c r="N112" t="s">
        <v>532</v>
      </c>
      <c r="O112" t="s">
        <v>96</v>
      </c>
      <c r="P112" t="str">
        <f>"INVOICE00123465 CT098712      "</f>
        <v xml:space="preserve">INVOICE00123465 CT098712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94.12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3.8</v>
      </c>
      <c r="BK112">
        <v>4</v>
      </c>
      <c r="BL112">
        <v>280.49</v>
      </c>
      <c r="BM112">
        <v>42.07</v>
      </c>
      <c r="BN112">
        <v>322.56</v>
      </c>
      <c r="BO112">
        <v>322.56</v>
      </c>
      <c r="BQ112" t="s">
        <v>533</v>
      </c>
      <c r="BR112" t="s">
        <v>84</v>
      </c>
      <c r="BS112" s="3">
        <v>45999</v>
      </c>
      <c r="BT112" s="4">
        <v>0.38958333333333334</v>
      </c>
      <c r="BU112" t="s">
        <v>534</v>
      </c>
      <c r="BV112" t="s">
        <v>86</v>
      </c>
      <c r="BY112">
        <v>19200</v>
      </c>
      <c r="CA112">
        <v>9608125162082</v>
      </c>
      <c r="CC112" t="s">
        <v>531</v>
      </c>
      <c r="CD112">
        <v>1900</v>
      </c>
      <c r="CE112" t="s">
        <v>174</v>
      </c>
      <c r="CF112" s="3">
        <v>45999</v>
      </c>
      <c r="CI112">
        <v>1</v>
      </c>
      <c r="CJ112">
        <v>1</v>
      </c>
      <c r="CK112">
        <v>23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"GAB2030410"</f>
        <v>GAB2030410</v>
      </c>
      <c r="F113" s="3">
        <v>45996</v>
      </c>
      <c r="G113">
        <v>202609</v>
      </c>
      <c r="H113" t="s">
        <v>75</v>
      </c>
      <c r="I113" t="s">
        <v>76</v>
      </c>
      <c r="J113" t="s">
        <v>77</v>
      </c>
      <c r="K113" t="s">
        <v>78</v>
      </c>
      <c r="L113" t="s">
        <v>75</v>
      </c>
      <c r="M113" t="s">
        <v>76</v>
      </c>
      <c r="N113" t="s">
        <v>535</v>
      </c>
      <c r="O113" t="s">
        <v>96</v>
      </c>
      <c r="P113" t="str">
        <f>"INVOICE 00123468 CT098707     "</f>
        <v xml:space="preserve">INVOICE 00123468 CT098707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19.940000000000001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2.4</v>
      </c>
      <c r="BK113">
        <v>3</v>
      </c>
      <c r="BL113">
        <v>59.42</v>
      </c>
      <c r="BM113">
        <v>8.91</v>
      </c>
      <c r="BN113">
        <v>68.33</v>
      </c>
      <c r="BO113">
        <v>68.33</v>
      </c>
      <c r="BQ113" t="s">
        <v>536</v>
      </c>
      <c r="BR113" t="s">
        <v>84</v>
      </c>
      <c r="BS113" s="3">
        <v>45999</v>
      </c>
      <c r="BT113" s="4">
        <v>0.58680555555555558</v>
      </c>
      <c r="BU113" t="s">
        <v>537</v>
      </c>
      <c r="BV113" t="s">
        <v>89</v>
      </c>
      <c r="BW113" t="s">
        <v>190</v>
      </c>
      <c r="BX113" t="s">
        <v>344</v>
      </c>
      <c r="BY113">
        <v>12000</v>
      </c>
      <c r="CA113" t="s">
        <v>426</v>
      </c>
      <c r="CC113" t="s">
        <v>76</v>
      </c>
      <c r="CD113">
        <v>7550</v>
      </c>
      <c r="CE113" t="s">
        <v>174</v>
      </c>
      <c r="CF113" s="3">
        <v>46000</v>
      </c>
      <c r="CI113">
        <v>1</v>
      </c>
      <c r="CJ113">
        <v>1</v>
      </c>
      <c r="CK113">
        <v>22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"GAB2030411"</f>
        <v>GAB2030411</v>
      </c>
      <c r="F114" s="3">
        <v>45996</v>
      </c>
      <c r="G114">
        <v>202609</v>
      </c>
      <c r="H114" t="s">
        <v>75</v>
      </c>
      <c r="I114" t="s">
        <v>76</v>
      </c>
      <c r="J114" t="s">
        <v>77</v>
      </c>
      <c r="K114" t="s">
        <v>78</v>
      </c>
      <c r="L114" t="s">
        <v>79</v>
      </c>
      <c r="M114" t="s">
        <v>80</v>
      </c>
      <c r="N114" t="s">
        <v>258</v>
      </c>
      <c r="O114" t="s">
        <v>96</v>
      </c>
      <c r="P114" t="str">
        <f>"INVOICE 00042311 ORDGS038850  "</f>
        <v xml:space="preserve">INVOICE 00042311 ORDGS038850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31.9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2.4</v>
      </c>
      <c r="BK114">
        <v>2.5</v>
      </c>
      <c r="BL114">
        <v>95.07</v>
      </c>
      <c r="BM114">
        <v>14.26</v>
      </c>
      <c r="BN114">
        <v>109.33</v>
      </c>
      <c r="BO114">
        <v>109.33</v>
      </c>
      <c r="BQ114" t="s">
        <v>538</v>
      </c>
      <c r="BR114" t="s">
        <v>84</v>
      </c>
      <c r="BS114" s="3">
        <v>45999</v>
      </c>
      <c r="BT114" s="4">
        <v>0.34097222222222223</v>
      </c>
      <c r="BU114" t="s">
        <v>539</v>
      </c>
      <c r="BV114" t="s">
        <v>86</v>
      </c>
      <c r="BY114">
        <v>12000</v>
      </c>
      <c r="CA114">
        <v>8102155384080</v>
      </c>
      <c r="CC114" t="s">
        <v>80</v>
      </c>
      <c r="CD114" s="5" t="s">
        <v>261</v>
      </c>
      <c r="CE114" t="s">
        <v>540</v>
      </c>
      <c r="CF114" s="3">
        <v>45999</v>
      </c>
      <c r="CI114">
        <v>1</v>
      </c>
      <c r="CJ114">
        <v>1</v>
      </c>
      <c r="CK114">
        <v>21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"GAB2030413"</f>
        <v>GAB2030413</v>
      </c>
      <c r="F115" s="3">
        <v>45996</v>
      </c>
      <c r="G115">
        <v>202609</v>
      </c>
      <c r="H115" t="s">
        <v>75</v>
      </c>
      <c r="I115" t="s">
        <v>76</v>
      </c>
      <c r="J115" t="s">
        <v>77</v>
      </c>
      <c r="K115" t="s">
        <v>78</v>
      </c>
      <c r="L115" t="s">
        <v>75</v>
      </c>
      <c r="M115" t="s">
        <v>76</v>
      </c>
      <c r="N115" t="s">
        <v>541</v>
      </c>
      <c r="O115" t="s">
        <v>96</v>
      </c>
      <c r="P115" t="str">
        <f>"INVOICE 00123470 CT098716     "</f>
        <v xml:space="preserve">INVOICE 00123470 CT098716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19.940000000000001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2.4</v>
      </c>
      <c r="BK115">
        <v>3</v>
      </c>
      <c r="BL115">
        <v>59.42</v>
      </c>
      <c r="BM115">
        <v>8.91</v>
      </c>
      <c r="BN115">
        <v>68.33</v>
      </c>
      <c r="BO115">
        <v>68.33</v>
      </c>
      <c r="BQ115" t="s">
        <v>542</v>
      </c>
      <c r="BR115" t="s">
        <v>84</v>
      </c>
      <c r="BS115" s="3">
        <v>45999</v>
      </c>
      <c r="BT115" s="4">
        <v>0.51736111111111116</v>
      </c>
      <c r="BU115" t="s">
        <v>543</v>
      </c>
      <c r="BV115" t="s">
        <v>86</v>
      </c>
      <c r="BY115">
        <v>12000</v>
      </c>
      <c r="CA115" t="s">
        <v>544</v>
      </c>
      <c r="CC115" t="s">
        <v>76</v>
      </c>
      <c r="CD115">
        <v>7975</v>
      </c>
      <c r="CE115" t="s">
        <v>545</v>
      </c>
      <c r="CF115" s="3">
        <v>46000</v>
      </c>
      <c r="CI115">
        <v>1</v>
      </c>
      <c r="CJ115">
        <v>1</v>
      </c>
      <c r="CK115">
        <v>22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"GAB2030415"</f>
        <v>GAB2030415</v>
      </c>
      <c r="F116" s="3">
        <v>45996</v>
      </c>
      <c r="G116">
        <v>202609</v>
      </c>
      <c r="H116" t="s">
        <v>75</v>
      </c>
      <c r="I116" t="s">
        <v>76</v>
      </c>
      <c r="J116" t="s">
        <v>77</v>
      </c>
      <c r="K116" t="s">
        <v>78</v>
      </c>
      <c r="L116" t="s">
        <v>546</v>
      </c>
      <c r="M116" t="s">
        <v>547</v>
      </c>
      <c r="N116" t="s">
        <v>548</v>
      </c>
      <c r="O116" t="s">
        <v>96</v>
      </c>
      <c r="P116" t="str">
        <f>"INVPOICES 00123471 00123466 CT"</f>
        <v>INVPOICES 00123471 00123466 CT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44.64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2.4</v>
      </c>
      <c r="BK116">
        <v>2.5</v>
      </c>
      <c r="BL116">
        <v>133.03</v>
      </c>
      <c r="BM116">
        <v>19.95</v>
      </c>
      <c r="BN116">
        <v>152.97999999999999</v>
      </c>
      <c r="BO116">
        <v>152.97999999999999</v>
      </c>
      <c r="BQ116" t="s">
        <v>549</v>
      </c>
      <c r="BR116" t="s">
        <v>84</v>
      </c>
      <c r="BS116" s="3">
        <v>45999</v>
      </c>
      <c r="BT116" s="4">
        <v>0.41666666666666669</v>
      </c>
      <c r="BU116" t="s">
        <v>550</v>
      </c>
      <c r="BV116" t="s">
        <v>86</v>
      </c>
      <c r="BY116">
        <v>12000</v>
      </c>
      <c r="CA116" t="s">
        <v>551</v>
      </c>
      <c r="CC116" t="s">
        <v>547</v>
      </c>
      <c r="CD116">
        <v>7200</v>
      </c>
      <c r="CE116" t="s">
        <v>552</v>
      </c>
      <c r="CF116" s="3">
        <v>46000</v>
      </c>
      <c r="CI116">
        <v>2</v>
      </c>
      <c r="CJ116">
        <v>1</v>
      </c>
      <c r="CK116">
        <v>24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"080011691068"</f>
        <v>080011691068</v>
      </c>
      <c r="F117" s="3">
        <v>45996</v>
      </c>
      <c r="G117">
        <v>202609</v>
      </c>
      <c r="H117" t="s">
        <v>79</v>
      </c>
      <c r="I117" t="s">
        <v>80</v>
      </c>
      <c r="J117" t="s">
        <v>553</v>
      </c>
      <c r="K117" t="s">
        <v>78</v>
      </c>
      <c r="L117" t="s">
        <v>75</v>
      </c>
      <c r="M117" t="s">
        <v>76</v>
      </c>
      <c r="N117" t="s">
        <v>110</v>
      </c>
      <c r="O117" t="s">
        <v>82</v>
      </c>
      <c r="P117" t="str">
        <f>"-                             "</f>
        <v xml:space="preserve">- 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6.1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141.16999999999999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59</v>
      </c>
      <c r="BJ117">
        <v>59.2</v>
      </c>
      <c r="BK117">
        <v>60</v>
      </c>
      <c r="BL117">
        <v>426.81</v>
      </c>
      <c r="BM117">
        <v>64.02</v>
      </c>
      <c r="BN117">
        <v>490.83</v>
      </c>
      <c r="BO117">
        <v>490.83</v>
      </c>
      <c r="BP117" t="s">
        <v>554</v>
      </c>
      <c r="BQ117" t="s">
        <v>555</v>
      </c>
      <c r="BR117" t="s">
        <v>556</v>
      </c>
      <c r="BS117" s="3">
        <v>46000</v>
      </c>
      <c r="BT117" s="4">
        <v>0.46527777777777779</v>
      </c>
      <c r="BU117" t="s">
        <v>343</v>
      </c>
      <c r="BV117" t="s">
        <v>86</v>
      </c>
      <c r="BY117">
        <v>295750</v>
      </c>
      <c r="BZ117" t="s">
        <v>350</v>
      </c>
      <c r="CA117" t="s">
        <v>345</v>
      </c>
      <c r="CC117" t="s">
        <v>76</v>
      </c>
      <c r="CD117">
        <v>7460</v>
      </c>
      <c r="CE117" t="s">
        <v>103</v>
      </c>
      <c r="CF117" s="3">
        <v>46001</v>
      </c>
      <c r="CI117">
        <v>3</v>
      </c>
      <c r="CJ117">
        <v>2</v>
      </c>
      <c r="CK117">
        <v>41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"GAB2030383"</f>
        <v>GAB2030383</v>
      </c>
      <c r="F118" s="3">
        <v>45995</v>
      </c>
      <c r="G118">
        <v>202609</v>
      </c>
      <c r="H118" t="s">
        <v>75</v>
      </c>
      <c r="I118" t="s">
        <v>76</v>
      </c>
      <c r="J118" t="s">
        <v>77</v>
      </c>
      <c r="K118" t="s">
        <v>78</v>
      </c>
      <c r="L118" t="s">
        <v>75</v>
      </c>
      <c r="M118" t="s">
        <v>76</v>
      </c>
      <c r="N118" t="s">
        <v>557</v>
      </c>
      <c r="O118" t="s">
        <v>82</v>
      </c>
      <c r="P118" t="str">
        <f>"INVOICE00042270 ORDGS038442   "</f>
        <v xml:space="preserve">INVOICE00042270 ORDGS038442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6.1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38.090000000000003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2</v>
      </c>
      <c r="BI118">
        <v>5</v>
      </c>
      <c r="BJ118">
        <v>8.5</v>
      </c>
      <c r="BK118">
        <v>9</v>
      </c>
      <c r="BL118">
        <v>119.61</v>
      </c>
      <c r="BM118">
        <v>17.940000000000001</v>
      </c>
      <c r="BN118">
        <v>137.55000000000001</v>
      </c>
      <c r="BO118">
        <v>137.55000000000001</v>
      </c>
      <c r="BQ118" t="s">
        <v>558</v>
      </c>
      <c r="BR118" t="s">
        <v>84</v>
      </c>
      <c r="BS118" s="3">
        <v>45999</v>
      </c>
      <c r="BT118" s="4">
        <v>0.63749999999999996</v>
      </c>
      <c r="BU118" t="s">
        <v>559</v>
      </c>
      <c r="BV118" t="s">
        <v>89</v>
      </c>
      <c r="BW118" t="s">
        <v>190</v>
      </c>
      <c r="BX118" t="s">
        <v>222</v>
      </c>
      <c r="BY118">
        <v>42720</v>
      </c>
      <c r="CA118" t="s">
        <v>560</v>
      </c>
      <c r="CC118" t="s">
        <v>76</v>
      </c>
      <c r="CD118">
        <v>7800</v>
      </c>
      <c r="CE118" t="s">
        <v>103</v>
      </c>
      <c r="CF118" s="3">
        <v>46000</v>
      </c>
      <c r="CI118">
        <v>1</v>
      </c>
      <c r="CJ118">
        <v>2</v>
      </c>
      <c r="CK118">
        <v>42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"GAB2030392"</f>
        <v>GAB2030392</v>
      </c>
      <c r="F119" s="3">
        <v>45995</v>
      </c>
      <c r="G119">
        <v>202609</v>
      </c>
      <c r="H119" t="s">
        <v>75</v>
      </c>
      <c r="I119" t="s">
        <v>76</v>
      </c>
      <c r="J119" t="s">
        <v>77</v>
      </c>
      <c r="K119" t="s">
        <v>78</v>
      </c>
      <c r="L119" t="s">
        <v>93</v>
      </c>
      <c r="M119" t="s">
        <v>94</v>
      </c>
      <c r="N119" t="s">
        <v>561</v>
      </c>
      <c r="O119" t="s">
        <v>82</v>
      </c>
      <c r="P119" t="str">
        <f>"INVOICE00123439 CT098532      "</f>
        <v xml:space="preserve">INVOICE00123439 CT098532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6.1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49.36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4</v>
      </c>
      <c r="BJ119">
        <v>2.7</v>
      </c>
      <c r="BK119">
        <v>4</v>
      </c>
      <c r="BL119">
        <v>153.19999999999999</v>
      </c>
      <c r="BM119">
        <v>22.98</v>
      </c>
      <c r="BN119">
        <v>176.18</v>
      </c>
      <c r="BO119">
        <v>176.18</v>
      </c>
      <c r="BQ119" t="s">
        <v>562</v>
      </c>
      <c r="BR119" t="s">
        <v>84</v>
      </c>
      <c r="BS119" s="3">
        <v>45999</v>
      </c>
      <c r="BT119" s="4">
        <v>0.33958333333333335</v>
      </c>
      <c r="BU119" t="s">
        <v>563</v>
      </c>
      <c r="BV119" t="s">
        <v>86</v>
      </c>
      <c r="BY119">
        <v>13392</v>
      </c>
      <c r="CA119">
        <v>7612246124080</v>
      </c>
      <c r="CC119" t="s">
        <v>94</v>
      </c>
      <c r="CD119" s="5" t="s">
        <v>102</v>
      </c>
      <c r="CE119" t="s">
        <v>103</v>
      </c>
      <c r="CF119" s="3">
        <v>45999</v>
      </c>
      <c r="CI119">
        <v>3</v>
      </c>
      <c r="CJ119">
        <v>2</v>
      </c>
      <c r="CK119">
        <v>41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"GAB2030416"</f>
        <v>GAB2030416</v>
      </c>
      <c r="F120" s="3">
        <v>45999</v>
      </c>
      <c r="G120">
        <v>202609</v>
      </c>
      <c r="H120" t="s">
        <v>75</v>
      </c>
      <c r="I120" t="s">
        <v>76</v>
      </c>
      <c r="J120" t="s">
        <v>77</v>
      </c>
      <c r="K120" t="s">
        <v>78</v>
      </c>
      <c r="L120" t="s">
        <v>497</v>
      </c>
      <c r="M120" t="s">
        <v>498</v>
      </c>
      <c r="N120" t="s">
        <v>564</v>
      </c>
      <c r="O120" t="s">
        <v>82</v>
      </c>
      <c r="P120" t="str">
        <f>"INVOICE00123474 CT098701      "</f>
        <v xml:space="preserve">INVOICE00123474 CT098701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6.1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49.36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3</v>
      </c>
      <c r="BJ120">
        <v>8.1</v>
      </c>
      <c r="BK120">
        <v>9</v>
      </c>
      <c r="BL120">
        <v>153.19999999999999</v>
      </c>
      <c r="BM120">
        <v>22.98</v>
      </c>
      <c r="BN120">
        <v>176.18</v>
      </c>
      <c r="BO120">
        <v>176.18</v>
      </c>
      <c r="BQ120" t="s">
        <v>565</v>
      </c>
      <c r="BR120" t="s">
        <v>84</v>
      </c>
      <c r="BS120" s="3">
        <v>46001</v>
      </c>
      <c r="BT120" s="4">
        <v>0.38263888888888886</v>
      </c>
      <c r="BU120" t="s">
        <v>566</v>
      </c>
      <c r="BV120" t="s">
        <v>86</v>
      </c>
      <c r="BY120">
        <v>40716</v>
      </c>
      <c r="CA120" t="s">
        <v>501</v>
      </c>
      <c r="CC120" t="s">
        <v>498</v>
      </c>
      <c r="CD120">
        <v>1559</v>
      </c>
      <c r="CE120" t="s">
        <v>138</v>
      </c>
      <c r="CI120">
        <v>2</v>
      </c>
      <c r="CJ120">
        <v>2</v>
      </c>
      <c r="CK120">
        <v>41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"GAB2030417"</f>
        <v>GAB2030417</v>
      </c>
      <c r="F121" s="3">
        <v>45999</v>
      </c>
      <c r="G121">
        <v>202609</v>
      </c>
      <c r="H121" t="s">
        <v>75</v>
      </c>
      <c r="I121" t="s">
        <v>76</v>
      </c>
      <c r="J121" t="s">
        <v>77</v>
      </c>
      <c r="K121" t="s">
        <v>78</v>
      </c>
      <c r="L121" t="s">
        <v>79</v>
      </c>
      <c r="M121" t="s">
        <v>80</v>
      </c>
      <c r="N121" t="s">
        <v>561</v>
      </c>
      <c r="O121" t="s">
        <v>82</v>
      </c>
      <c r="P121" t="str">
        <f>"INVOICE00123476 CT097702      "</f>
        <v xml:space="preserve">INVOICE00123476 CT097702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6.1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57.52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11</v>
      </c>
      <c r="BJ121">
        <v>18.100000000000001</v>
      </c>
      <c r="BK121">
        <v>19</v>
      </c>
      <c r="BL121">
        <v>177.52</v>
      </c>
      <c r="BM121">
        <v>26.63</v>
      </c>
      <c r="BN121">
        <v>204.15</v>
      </c>
      <c r="BO121">
        <v>204.15</v>
      </c>
      <c r="BR121" t="s">
        <v>84</v>
      </c>
      <c r="BS121" s="3">
        <v>46002</v>
      </c>
      <c r="BT121" s="4">
        <v>0.375</v>
      </c>
      <c r="BU121" t="s">
        <v>563</v>
      </c>
      <c r="BV121" t="s">
        <v>86</v>
      </c>
      <c r="BY121">
        <v>90720</v>
      </c>
      <c r="CA121">
        <v>7612246124080</v>
      </c>
      <c r="CC121" t="s">
        <v>80</v>
      </c>
      <c r="CD121" s="5" t="s">
        <v>567</v>
      </c>
      <c r="CE121" t="s">
        <v>138</v>
      </c>
      <c r="CF121" s="3">
        <v>46002</v>
      </c>
      <c r="CI121">
        <v>3</v>
      </c>
      <c r="CJ121">
        <v>3</v>
      </c>
      <c r="CK121">
        <v>41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"GAB2030423"</f>
        <v>GAB2030423</v>
      </c>
      <c r="F122" s="3">
        <v>45999</v>
      </c>
      <c r="G122">
        <v>202609</v>
      </c>
      <c r="H122" t="s">
        <v>75</v>
      </c>
      <c r="I122" t="s">
        <v>76</v>
      </c>
      <c r="J122" t="s">
        <v>77</v>
      </c>
      <c r="K122" t="s">
        <v>78</v>
      </c>
      <c r="L122" t="s">
        <v>79</v>
      </c>
      <c r="M122" t="s">
        <v>80</v>
      </c>
      <c r="N122" t="s">
        <v>568</v>
      </c>
      <c r="O122" t="s">
        <v>82</v>
      </c>
      <c r="P122" t="str">
        <f>"INVOICE00123483 CT098718      "</f>
        <v xml:space="preserve">INVOICE00123483 CT098718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6.1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49.36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3</v>
      </c>
      <c r="BJ122">
        <v>6.1</v>
      </c>
      <c r="BK122">
        <v>7</v>
      </c>
      <c r="BL122">
        <v>153.19999999999999</v>
      </c>
      <c r="BM122">
        <v>22.98</v>
      </c>
      <c r="BN122">
        <v>176.18</v>
      </c>
      <c r="BO122">
        <v>176.18</v>
      </c>
      <c r="BQ122" t="s">
        <v>569</v>
      </c>
      <c r="BR122" t="s">
        <v>84</v>
      </c>
      <c r="BS122" s="3">
        <v>46002</v>
      </c>
      <c r="BT122" s="4">
        <v>0.6</v>
      </c>
      <c r="BU122" t="s">
        <v>570</v>
      </c>
      <c r="BV122" t="s">
        <v>86</v>
      </c>
      <c r="BY122">
        <v>30720</v>
      </c>
      <c r="CA122" s="5" t="s">
        <v>571</v>
      </c>
      <c r="CC122" t="s">
        <v>80</v>
      </c>
      <c r="CD122" s="5" t="s">
        <v>87</v>
      </c>
      <c r="CE122" t="s">
        <v>121</v>
      </c>
      <c r="CI122">
        <v>3</v>
      </c>
      <c r="CJ122">
        <v>3</v>
      </c>
      <c r="CK122">
        <v>41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"GAB2030426"</f>
        <v>GAB2030426</v>
      </c>
      <c r="F123" s="3">
        <v>45999</v>
      </c>
      <c r="G123">
        <v>202609</v>
      </c>
      <c r="H123" t="s">
        <v>75</v>
      </c>
      <c r="I123" t="s">
        <v>76</v>
      </c>
      <c r="J123" t="s">
        <v>77</v>
      </c>
      <c r="K123" t="s">
        <v>78</v>
      </c>
      <c r="L123" t="s">
        <v>193</v>
      </c>
      <c r="M123" t="s">
        <v>194</v>
      </c>
      <c r="N123" t="s">
        <v>195</v>
      </c>
      <c r="O123" t="s">
        <v>82</v>
      </c>
      <c r="P123" t="str">
        <f>"INVOICE00123488 CT098730      "</f>
        <v xml:space="preserve">INVOICE00123488 CT098730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6.1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69.61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2</v>
      </c>
      <c r="BJ123">
        <v>6.1</v>
      </c>
      <c r="BK123">
        <v>7</v>
      </c>
      <c r="BL123">
        <v>213.56</v>
      </c>
      <c r="BM123">
        <v>32.03</v>
      </c>
      <c r="BN123">
        <v>245.59</v>
      </c>
      <c r="BO123">
        <v>245.59</v>
      </c>
      <c r="BQ123" t="s">
        <v>196</v>
      </c>
      <c r="BR123" t="s">
        <v>84</v>
      </c>
      <c r="BS123" s="3">
        <v>46002</v>
      </c>
      <c r="BT123" s="4">
        <v>0.5</v>
      </c>
      <c r="BU123" t="s">
        <v>572</v>
      </c>
      <c r="BV123" t="s">
        <v>86</v>
      </c>
      <c r="BY123">
        <v>30720</v>
      </c>
      <c r="CC123" t="s">
        <v>194</v>
      </c>
      <c r="CD123">
        <v>9700</v>
      </c>
      <c r="CE123" t="s">
        <v>121</v>
      </c>
      <c r="CF123" s="3">
        <v>46001</v>
      </c>
      <c r="CI123">
        <v>4</v>
      </c>
      <c r="CJ123">
        <v>3</v>
      </c>
      <c r="CK123">
        <v>43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"GAB2030428"</f>
        <v>GAB2030428</v>
      </c>
      <c r="F124" s="3">
        <v>45999</v>
      </c>
      <c r="G124">
        <v>202609</v>
      </c>
      <c r="H124" t="s">
        <v>75</v>
      </c>
      <c r="I124" t="s">
        <v>76</v>
      </c>
      <c r="J124" t="s">
        <v>77</v>
      </c>
      <c r="K124" t="s">
        <v>78</v>
      </c>
      <c r="L124" t="s">
        <v>573</v>
      </c>
      <c r="M124" t="s">
        <v>574</v>
      </c>
      <c r="N124" t="s">
        <v>575</v>
      </c>
      <c r="O124" t="s">
        <v>82</v>
      </c>
      <c r="P124" t="str">
        <f>"INVOICE00042341 00042342 ORDGS"</f>
        <v>INVOICE00042341 00042342 ORDGS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6.1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69.61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3</v>
      </c>
      <c r="BJ124">
        <v>6.1</v>
      </c>
      <c r="BK124">
        <v>7</v>
      </c>
      <c r="BL124">
        <v>213.56</v>
      </c>
      <c r="BM124">
        <v>32.03</v>
      </c>
      <c r="BN124">
        <v>245.59</v>
      </c>
      <c r="BO124">
        <v>245.59</v>
      </c>
      <c r="BQ124" t="s">
        <v>576</v>
      </c>
      <c r="BR124" t="s">
        <v>84</v>
      </c>
      <c r="BS124" s="3">
        <v>46000</v>
      </c>
      <c r="BT124" s="4">
        <v>0.7319444444444444</v>
      </c>
      <c r="BU124" t="s">
        <v>577</v>
      </c>
      <c r="BV124" t="s">
        <v>86</v>
      </c>
      <c r="BY124">
        <v>30720</v>
      </c>
      <c r="CA124">
        <v>8505305230088</v>
      </c>
      <c r="CC124" t="s">
        <v>574</v>
      </c>
      <c r="CD124">
        <v>7340</v>
      </c>
      <c r="CE124" t="s">
        <v>121</v>
      </c>
      <c r="CF124" s="3">
        <v>46001</v>
      </c>
      <c r="CI124">
        <v>1</v>
      </c>
      <c r="CJ124">
        <v>1</v>
      </c>
      <c r="CK124">
        <v>43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"GAB2030434"</f>
        <v>GAB2030434</v>
      </c>
      <c r="F125" s="3">
        <v>45999</v>
      </c>
      <c r="G125">
        <v>202609</v>
      </c>
      <c r="H125" t="s">
        <v>75</v>
      </c>
      <c r="I125" t="s">
        <v>76</v>
      </c>
      <c r="J125" t="s">
        <v>77</v>
      </c>
      <c r="K125" t="s">
        <v>78</v>
      </c>
      <c r="L125" t="s">
        <v>518</v>
      </c>
      <c r="M125" t="s">
        <v>519</v>
      </c>
      <c r="N125" t="s">
        <v>578</v>
      </c>
      <c r="O125" t="s">
        <v>82</v>
      </c>
      <c r="P125" t="str">
        <f>"INVOICE00123504 CT098702      "</f>
        <v xml:space="preserve">INVOICE00123504 CT098702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6.1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49.36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3</v>
      </c>
      <c r="BJ125">
        <v>7.9</v>
      </c>
      <c r="BK125">
        <v>8</v>
      </c>
      <c r="BL125">
        <v>153.19999999999999</v>
      </c>
      <c r="BM125">
        <v>22.98</v>
      </c>
      <c r="BN125">
        <v>176.18</v>
      </c>
      <c r="BO125">
        <v>176.18</v>
      </c>
      <c r="BR125" t="s">
        <v>84</v>
      </c>
      <c r="BS125" s="3">
        <v>46001</v>
      </c>
      <c r="BT125" s="4">
        <v>0.51944444444444449</v>
      </c>
      <c r="BU125" t="s">
        <v>579</v>
      </c>
      <c r="BV125" t="s">
        <v>86</v>
      </c>
      <c r="BY125">
        <v>39585</v>
      </c>
      <c r="CA125" t="s">
        <v>580</v>
      </c>
      <c r="CC125" t="s">
        <v>519</v>
      </c>
      <c r="CD125">
        <v>1619</v>
      </c>
      <c r="CE125" t="s">
        <v>138</v>
      </c>
      <c r="CF125" s="3">
        <v>46002</v>
      </c>
      <c r="CI125">
        <v>2</v>
      </c>
      <c r="CJ125">
        <v>2</v>
      </c>
      <c r="CK125">
        <v>41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"GAB2030439"</f>
        <v>GAB2030439</v>
      </c>
      <c r="F126" s="3">
        <v>45999</v>
      </c>
      <c r="G126">
        <v>202609</v>
      </c>
      <c r="H126" t="s">
        <v>75</v>
      </c>
      <c r="I126" t="s">
        <v>76</v>
      </c>
      <c r="J126" t="s">
        <v>77</v>
      </c>
      <c r="K126" t="s">
        <v>78</v>
      </c>
      <c r="L126" t="s">
        <v>122</v>
      </c>
      <c r="M126" t="s">
        <v>123</v>
      </c>
      <c r="N126" t="s">
        <v>124</v>
      </c>
      <c r="O126" t="s">
        <v>82</v>
      </c>
      <c r="P126" t="str">
        <f>"INVOICE00042352 ORDGS038921   "</f>
        <v xml:space="preserve">INVOICE00042352 ORDGS038921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6.1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69.61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3</v>
      </c>
      <c r="BJ126">
        <v>6.1</v>
      </c>
      <c r="BK126">
        <v>7</v>
      </c>
      <c r="BL126">
        <v>213.56</v>
      </c>
      <c r="BM126">
        <v>32.03</v>
      </c>
      <c r="BN126">
        <v>245.59</v>
      </c>
      <c r="BO126">
        <v>245.59</v>
      </c>
      <c r="BR126" t="s">
        <v>84</v>
      </c>
      <c r="BS126" t="s">
        <v>126</v>
      </c>
      <c r="BY126">
        <v>30720</v>
      </c>
      <c r="CC126" t="s">
        <v>123</v>
      </c>
      <c r="CD126">
        <v>1050</v>
      </c>
      <c r="CE126" t="s">
        <v>121</v>
      </c>
      <c r="CI126">
        <v>2</v>
      </c>
      <c r="CJ126" t="s">
        <v>126</v>
      </c>
      <c r="CK126">
        <v>43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"GAB2030444"</f>
        <v>GAB2030444</v>
      </c>
      <c r="F127" s="3">
        <v>45999</v>
      </c>
      <c r="G127">
        <v>202609</v>
      </c>
      <c r="H127" t="s">
        <v>75</v>
      </c>
      <c r="I127" t="s">
        <v>76</v>
      </c>
      <c r="J127" t="s">
        <v>77</v>
      </c>
      <c r="K127" t="s">
        <v>78</v>
      </c>
      <c r="L127" t="s">
        <v>90</v>
      </c>
      <c r="M127" t="s">
        <v>91</v>
      </c>
      <c r="N127" t="s">
        <v>581</v>
      </c>
      <c r="O127" t="s">
        <v>82</v>
      </c>
      <c r="P127" t="str">
        <f>"INVOICE00123516 CT098606      "</f>
        <v xml:space="preserve">INVOICE00123516 CT098606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6.1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49.36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2.4</v>
      </c>
      <c r="BK127">
        <v>3</v>
      </c>
      <c r="BL127">
        <v>153.19999999999999</v>
      </c>
      <c r="BM127">
        <v>22.98</v>
      </c>
      <c r="BN127">
        <v>176.18</v>
      </c>
      <c r="BO127">
        <v>176.18</v>
      </c>
      <c r="BQ127" t="s">
        <v>582</v>
      </c>
      <c r="BR127" t="s">
        <v>84</v>
      </c>
      <c r="BS127" s="3">
        <v>46002</v>
      </c>
      <c r="BT127" s="4">
        <v>0.41180555555555554</v>
      </c>
      <c r="BU127" t="s">
        <v>583</v>
      </c>
      <c r="BV127" t="s">
        <v>86</v>
      </c>
      <c r="BY127">
        <v>12000</v>
      </c>
      <c r="CA127" t="s">
        <v>584</v>
      </c>
      <c r="CC127" t="s">
        <v>91</v>
      </c>
      <c r="CD127">
        <v>4001</v>
      </c>
      <c r="CE127" t="s">
        <v>138</v>
      </c>
      <c r="CI127">
        <v>3</v>
      </c>
      <c r="CJ127">
        <v>3</v>
      </c>
      <c r="CK127">
        <v>41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"GAB2030445"</f>
        <v>GAB2030445</v>
      </c>
      <c r="F128" s="3">
        <v>45999</v>
      </c>
      <c r="G128">
        <v>202609</v>
      </c>
      <c r="H128" t="s">
        <v>75</v>
      </c>
      <c r="I128" t="s">
        <v>76</v>
      </c>
      <c r="J128" t="s">
        <v>77</v>
      </c>
      <c r="K128" t="s">
        <v>78</v>
      </c>
      <c r="L128" t="s">
        <v>585</v>
      </c>
      <c r="M128" t="s">
        <v>586</v>
      </c>
      <c r="N128" t="s">
        <v>587</v>
      </c>
      <c r="O128" t="s">
        <v>82</v>
      </c>
      <c r="P128" t="str">
        <f>"INVOICE000458 ORDGMD00450     "</f>
        <v xml:space="preserve">INVOICE000458 ORDGMD00450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6.1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98.06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18</v>
      </c>
      <c r="BJ128">
        <v>22.5</v>
      </c>
      <c r="BK128">
        <v>23</v>
      </c>
      <c r="BL128">
        <v>298.33</v>
      </c>
      <c r="BM128">
        <v>44.75</v>
      </c>
      <c r="BN128">
        <v>343.08</v>
      </c>
      <c r="BO128">
        <v>343.08</v>
      </c>
      <c r="BR128" t="s">
        <v>84</v>
      </c>
      <c r="BS128" s="3">
        <v>46002</v>
      </c>
      <c r="BT128" s="4">
        <v>0.50694444444444442</v>
      </c>
      <c r="BU128" t="s">
        <v>588</v>
      </c>
      <c r="BV128" t="s">
        <v>86</v>
      </c>
      <c r="BY128">
        <v>112746</v>
      </c>
      <c r="CA128">
        <v>7405185535089</v>
      </c>
      <c r="CC128" t="s">
        <v>586</v>
      </c>
      <c r="CD128">
        <v>3880</v>
      </c>
      <c r="CE128" t="s">
        <v>138</v>
      </c>
      <c r="CF128" s="3">
        <v>46002</v>
      </c>
      <c r="CI128">
        <v>5</v>
      </c>
      <c r="CJ128">
        <v>3</v>
      </c>
      <c r="CK128">
        <v>43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"GAB2030449"</f>
        <v>GAB2030449</v>
      </c>
      <c r="F129" s="3">
        <v>45999</v>
      </c>
      <c r="G129">
        <v>202609</v>
      </c>
      <c r="H129" t="s">
        <v>75</v>
      </c>
      <c r="I129" t="s">
        <v>76</v>
      </c>
      <c r="J129" t="s">
        <v>77</v>
      </c>
      <c r="K129" t="s">
        <v>78</v>
      </c>
      <c r="L129" t="s">
        <v>93</v>
      </c>
      <c r="M129" t="s">
        <v>94</v>
      </c>
      <c r="N129" t="s">
        <v>118</v>
      </c>
      <c r="O129" t="s">
        <v>82</v>
      </c>
      <c r="P129" t="str">
        <f>"INVOICE00123521 CT098717      "</f>
        <v xml:space="preserve">INVOICE00123521 CT098717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6.1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124.85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3</v>
      </c>
      <c r="BI129">
        <v>31</v>
      </c>
      <c r="BJ129">
        <v>51.2</v>
      </c>
      <c r="BK129">
        <v>52</v>
      </c>
      <c r="BL129">
        <v>378.17</v>
      </c>
      <c r="BM129">
        <v>56.73</v>
      </c>
      <c r="BN129">
        <v>434.9</v>
      </c>
      <c r="BO129">
        <v>434.9</v>
      </c>
      <c r="BQ129" t="s">
        <v>119</v>
      </c>
      <c r="BR129" t="s">
        <v>84</v>
      </c>
      <c r="BS129" s="3">
        <v>46002</v>
      </c>
      <c r="BT129" s="4">
        <v>0.39305555555555555</v>
      </c>
      <c r="BU129" t="s">
        <v>511</v>
      </c>
      <c r="BV129" t="s">
        <v>86</v>
      </c>
      <c r="BY129">
        <v>143466</v>
      </c>
      <c r="CA129">
        <v>8601266266086</v>
      </c>
      <c r="CC129" t="s">
        <v>94</v>
      </c>
      <c r="CD129" s="5" t="s">
        <v>102</v>
      </c>
      <c r="CE129" t="s">
        <v>121</v>
      </c>
      <c r="CF129" s="3">
        <v>46002</v>
      </c>
      <c r="CI129">
        <v>3</v>
      </c>
      <c r="CJ129">
        <v>3</v>
      </c>
      <c r="CK129">
        <v>41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"GAB2030418"</f>
        <v>GAB2030418</v>
      </c>
      <c r="F130" s="3">
        <v>45999</v>
      </c>
      <c r="G130">
        <v>202609</v>
      </c>
      <c r="H130" t="s">
        <v>75</v>
      </c>
      <c r="I130" t="s">
        <v>76</v>
      </c>
      <c r="J130" t="s">
        <v>77</v>
      </c>
      <c r="K130" t="s">
        <v>78</v>
      </c>
      <c r="L130" t="s">
        <v>205</v>
      </c>
      <c r="M130" t="s">
        <v>206</v>
      </c>
      <c r="N130" t="s">
        <v>589</v>
      </c>
      <c r="O130" t="s">
        <v>96</v>
      </c>
      <c r="P130" t="str">
        <f>"INVOICE00123477 CT098728      "</f>
        <v xml:space="preserve">INVOICE00123477 CT098728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19.940000000000001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2.4</v>
      </c>
      <c r="BK130">
        <v>3</v>
      </c>
      <c r="BL130">
        <v>59.42</v>
      </c>
      <c r="BM130">
        <v>8.91</v>
      </c>
      <c r="BN130">
        <v>68.33</v>
      </c>
      <c r="BO130">
        <v>68.33</v>
      </c>
      <c r="BQ130" t="s">
        <v>590</v>
      </c>
      <c r="BR130" t="s">
        <v>84</v>
      </c>
      <c r="BS130" s="3">
        <v>46000</v>
      </c>
      <c r="BT130" s="4">
        <v>0.55555555555555558</v>
      </c>
      <c r="BU130" t="s">
        <v>591</v>
      </c>
      <c r="BV130" t="s">
        <v>89</v>
      </c>
      <c r="BW130" t="s">
        <v>190</v>
      </c>
      <c r="BX130" t="s">
        <v>592</v>
      </c>
      <c r="BY130">
        <v>12000</v>
      </c>
      <c r="BZ130" t="s">
        <v>346</v>
      </c>
      <c r="CC130" t="s">
        <v>206</v>
      </c>
      <c r="CD130">
        <v>7600</v>
      </c>
      <c r="CE130" t="s">
        <v>169</v>
      </c>
      <c r="CF130" s="3">
        <v>46002</v>
      </c>
      <c r="CI130">
        <v>1</v>
      </c>
      <c r="CJ130">
        <v>1</v>
      </c>
      <c r="CK130">
        <v>22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"GAB2030420"</f>
        <v>GAB2030420</v>
      </c>
      <c r="F131" s="3">
        <v>45999</v>
      </c>
      <c r="G131">
        <v>202609</v>
      </c>
      <c r="H131" t="s">
        <v>75</v>
      </c>
      <c r="I131" t="s">
        <v>76</v>
      </c>
      <c r="J131" t="s">
        <v>77</v>
      </c>
      <c r="K131" t="s">
        <v>78</v>
      </c>
      <c r="L131" t="s">
        <v>297</v>
      </c>
      <c r="M131" t="s">
        <v>298</v>
      </c>
      <c r="N131" t="s">
        <v>299</v>
      </c>
      <c r="O131" t="s">
        <v>96</v>
      </c>
      <c r="P131" t="str">
        <f>"INVOICE00123479 CT098726      "</f>
        <v xml:space="preserve">INVOICE00123479 CT098726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49.45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</v>
      </c>
      <c r="BJ131">
        <v>1.7</v>
      </c>
      <c r="BK131">
        <v>2</v>
      </c>
      <c r="BL131">
        <v>147.38</v>
      </c>
      <c r="BM131">
        <v>22.11</v>
      </c>
      <c r="BN131">
        <v>169.49</v>
      </c>
      <c r="BO131">
        <v>169.49</v>
      </c>
      <c r="BQ131" t="s">
        <v>300</v>
      </c>
      <c r="BR131" t="s">
        <v>84</v>
      </c>
      <c r="BS131" s="3">
        <v>46000</v>
      </c>
      <c r="BT131" s="4">
        <v>0.5</v>
      </c>
      <c r="BU131" t="s">
        <v>415</v>
      </c>
      <c r="BV131" t="s">
        <v>86</v>
      </c>
      <c r="BY131">
        <v>8448</v>
      </c>
      <c r="BZ131" t="s">
        <v>346</v>
      </c>
      <c r="CA131" t="s">
        <v>302</v>
      </c>
      <c r="CC131" t="s">
        <v>298</v>
      </c>
      <c r="CD131">
        <v>2515</v>
      </c>
      <c r="CE131" t="s">
        <v>414</v>
      </c>
      <c r="CF131" s="3">
        <v>46001</v>
      </c>
      <c r="CI131">
        <v>1</v>
      </c>
      <c r="CJ131">
        <v>1</v>
      </c>
      <c r="CK131">
        <v>23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"GAB2030421"</f>
        <v>GAB2030421</v>
      </c>
      <c r="F132" s="3">
        <v>45999</v>
      </c>
      <c r="G132">
        <v>202609</v>
      </c>
      <c r="H132" t="s">
        <v>75</v>
      </c>
      <c r="I132" t="s">
        <v>76</v>
      </c>
      <c r="J132" t="s">
        <v>77</v>
      </c>
      <c r="K132" t="s">
        <v>78</v>
      </c>
      <c r="L132" t="s">
        <v>445</v>
      </c>
      <c r="M132" t="s">
        <v>446</v>
      </c>
      <c r="N132" t="s">
        <v>593</v>
      </c>
      <c r="O132" t="s">
        <v>96</v>
      </c>
      <c r="P132" t="str">
        <f>"INVOICE00123480 CT098729      "</f>
        <v xml:space="preserve">INVOICE00123480 CT098729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25.52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1.7</v>
      </c>
      <c r="BK132">
        <v>2</v>
      </c>
      <c r="BL132">
        <v>76.06</v>
      </c>
      <c r="BM132">
        <v>11.41</v>
      </c>
      <c r="BN132">
        <v>87.47</v>
      </c>
      <c r="BO132">
        <v>87.47</v>
      </c>
      <c r="BQ132" t="s">
        <v>594</v>
      </c>
      <c r="BR132" t="s">
        <v>84</v>
      </c>
      <c r="BS132" s="3">
        <v>46001</v>
      </c>
      <c r="BT132" s="4">
        <v>0.37152777777777779</v>
      </c>
      <c r="BU132" t="s">
        <v>595</v>
      </c>
      <c r="BV132" t="s">
        <v>86</v>
      </c>
      <c r="BY132">
        <v>8448</v>
      </c>
      <c r="BZ132" t="s">
        <v>346</v>
      </c>
      <c r="CA132" t="s">
        <v>596</v>
      </c>
      <c r="CC132" t="s">
        <v>446</v>
      </c>
      <c r="CD132" s="5" t="s">
        <v>452</v>
      </c>
      <c r="CE132" t="s">
        <v>322</v>
      </c>
      <c r="CI132">
        <v>2</v>
      </c>
      <c r="CJ132">
        <v>2</v>
      </c>
      <c r="CK132">
        <v>21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"GAB2030425"</f>
        <v>GAB2030425</v>
      </c>
      <c r="F133" s="3">
        <v>45999</v>
      </c>
      <c r="G133">
        <v>202609</v>
      </c>
      <c r="H133" t="s">
        <v>75</v>
      </c>
      <c r="I133" t="s">
        <v>76</v>
      </c>
      <c r="J133" t="s">
        <v>77</v>
      </c>
      <c r="K133" t="s">
        <v>78</v>
      </c>
      <c r="L133" t="s">
        <v>205</v>
      </c>
      <c r="M133" t="s">
        <v>206</v>
      </c>
      <c r="N133" t="s">
        <v>597</v>
      </c>
      <c r="O133" t="s">
        <v>96</v>
      </c>
      <c r="P133" t="str">
        <f>"INVOICE00123487 CT098731      "</f>
        <v xml:space="preserve">INVOICE00123487 CT098731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19.940000000000001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3.8</v>
      </c>
      <c r="BK133">
        <v>4</v>
      </c>
      <c r="BL133">
        <v>59.42</v>
      </c>
      <c r="BM133">
        <v>8.91</v>
      </c>
      <c r="BN133">
        <v>68.33</v>
      </c>
      <c r="BO133">
        <v>68.33</v>
      </c>
      <c r="BQ133" t="s">
        <v>465</v>
      </c>
      <c r="BR133" t="s">
        <v>84</v>
      </c>
      <c r="BS133" s="3">
        <v>46000</v>
      </c>
      <c r="BT133" s="4">
        <v>0.41666666666666669</v>
      </c>
      <c r="BU133" t="s">
        <v>598</v>
      </c>
      <c r="BV133" t="s">
        <v>86</v>
      </c>
      <c r="BY133">
        <v>19200</v>
      </c>
      <c r="BZ133" t="s">
        <v>346</v>
      </c>
      <c r="CC133" t="s">
        <v>206</v>
      </c>
      <c r="CD133">
        <v>7600</v>
      </c>
      <c r="CE133" t="s">
        <v>252</v>
      </c>
      <c r="CF133" s="3">
        <v>46002</v>
      </c>
      <c r="CI133">
        <v>1</v>
      </c>
      <c r="CJ133">
        <v>1</v>
      </c>
      <c r="CK133">
        <v>22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"GAB2030427"</f>
        <v>GAB2030427</v>
      </c>
      <c r="F134" s="3">
        <v>45999</v>
      </c>
      <c r="G134">
        <v>202609</v>
      </c>
      <c r="H134" t="s">
        <v>75</v>
      </c>
      <c r="I134" t="s">
        <v>76</v>
      </c>
      <c r="J134" t="s">
        <v>77</v>
      </c>
      <c r="K134" t="s">
        <v>78</v>
      </c>
      <c r="L134" t="s">
        <v>599</v>
      </c>
      <c r="M134" t="s">
        <v>600</v>
      </c>
      <c r="N134" t="s">
        <v>601</v>
      </c>
      <c r="O134" t="s">
        <v>96</v>
      </c>
      <c r="P134" t="str">
        <f>"INVOICE00042337 00042338 ORDGS"</f>
        <v>INVOICE00042337 00042338 ORDGS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38.28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2</v>
      </c>
      <c r="BJ134">
        <v>2.7</v>
      </c>
      <c r="BK134">
        <v>3</v>
      </c>
      <c r="BL134">
        <v>114.08</v>
      </c>
      <c r="BM134">
        <v>17.11</v>
      </c>
      <c r="BN134">
        <v>131.19</v>
      </c>
      <c r="BO134">
        <v>131.19</v>
      </c>
      <c r="BQ134" t="s">
        <v>602</v>
      </c>
      <c r="BR134" t="s">
        <v>84</v>
      </c>
      <c r="BS134" s="3">
        <v>46000</v>
      </c>
      <c r="BT134" s="4">
        <v>0.32500000000000001</v>
      </c>
      <c r="BU134" t="s">
        <v>603</v>
      </c>
      <c r="BV134" t="s">
        <v>86</v>
      </c>
      <c r="BY134">
        <v>13392</v>
      </c>
      <c r="BZ134" t="s">
        <v>346</v>
      </c>
      <c r="CC134" t="s">
        <v>600</v>
      </c>
      <c r="CD134">
        <v>1416</v>
      </c>
      <c r="CE134" t="s">
        <v>604</v>
      </c>
      <c r="CF134" s="3">
        <v>46001</v>
      </c>
      <c r="CI134">
        <v>1</v>
      </c>
      <c r="CJ134">
        <v>1</v>
      </c>
      <c r="CK134">
        <v>21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"GAB2030429"</f>
        <v>GAB2030429</v>
      </c>
      <c r="F135" s="3">
        <v>45999</v>
      </c>
      <c r="G135">
        <v>202609</v>
      </c>
      <c r="H135" t="s">
        <v>75</v>
      </c>
      <c r="I135" t="s">
        <v>76</v>
      </c>
      <c r="J135" t="s">
        <v>77</v>
      </c>
      <c r="K135" t="s">
        <v>78</v>
      </c>
      <c r="L135" t="s">
        <v>163</v>
      </c>
      <c r="M135" t="s">
        <v>164</v>
      </c>
      <c r="N135" t="s">
        <v>605</v>
      </c>
      <c r="O135" t="s">
        <v>96</v>
      </c>
      <c r="P135" t="str">
        <f>"INVOICE00123490 CT098723      "</f>
        <v xml:space="preserve">INVOICE00123490 CT098723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31.9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2.4</v>
      </c>
      <c r="BK135">
        <v>2.5</v>
      </c>
      <c r="BL135">
        <v>95.07</v>
      </c>
      <c r="BM135">
        <v>14.26</v>
      </c>
      <c r="BN135">
        <v>109.33</v>
      </c>
      <c r="BO135">
        <v>109.33</v>
      </c>
      <c r="BQ135" t="s">
        <v>606</v>
      </c>
      <c r="BR135" t="s">
        <v>84</v>
      </c>
      <c r="BS135" s="3">
        <v>46001</v>
      </c>
      <c r="BT135" s="4">
        <v>0.39583333333333331</v>
      </c>
      <c r="BU135" t="s">
        <v>607</v>
      </c>
      <c r="BV135" t="s">
        <v>89</v>
      </c>
      <c r="BY135">
        <v>12000</v>
      </c>
      <c r="BZ135" t="s">
        <v>346</v>
      </c>
      <c r="CA135" t="s">
        <v>608</v>
      </c>
      <c r="CC135" t="s">
        <v>164</v>
      </c>
      <c r="CD135">
        <v>2021</v>
      </c>
      <c r="CE135" t="s">
        <v>179</v>
      </c>
      <c r="CF135" s="3">
        <v>46002</v>
      </c>
      <c r="CI135">
        <v>1</v>
      </c>
      <c r="CJ135">
        <v>2</v>
      </c>
      <c r="CK135">
        <v>21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"GAB2030430"</f>
        <v>GAB2030430</v>
      </c>
      <c r="F136" s="3">
        <v>45999</v>
      </c>
      <c r="G136">
        <v>202609</v>
      </c>
      <c r="H136" t="s">
        <v>75</v>
      </c>
      <c r="I136" t="s">
        <v>76</v>
      </c>
      <c r="J136" t="s">
        <v>77</v>
      </c>
      <c r="K136" t="s">
        <v>78</v>
      </c>
      <c r="L136" t="s">
        <v>79</v>
      </c>
      <c r="M136" t="s">
        <v>80</v>
      </c>
      <c r="N136" t="s">
        <v>609</v>
      </c>
      <c r="O136" t="s">
        <v>96</v>
      </c>
      <c r="P136" t="str">
        <f>"INVOICE00123491 CT098736      "</f>
        <v xml:space="preserve">INVOICE00123491 CT098736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31.9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2.4</v>
      </c>
      <c r="BK136">
        <v>2.5</v>
      </c>
      <c r="BL136">
        <v>95.07</v>
      </c>
      <c r="BM136">
        <v>14.26</v>
      </c>
      <c r="BN136">
        <v>109.33</v>
      </c>
      <c r="BO136">
        <v>109.33</v>
      </c>
      <c r="BR136" t="s">
        <v>84</v>
      </c>
      <c r="BS136" s="3">
        <v>46001</v>
      </c>
      <c r="BT136" s="4">
        <v>0.48680555555555555</v>
      </c>
      <c r="BU136" t="s">
        <v>610</v>
      </c>
      <c r="BV136" t="s">
        <v>89</v>
      </c>
      <c r="BW136" t="s">
        <v>99</v>
      </c>
      <c r="BX136" t="s">
        <v>100</v>
      </c>
      <c r="BY136">
        <v>12000</v>
      </c>
      <c r="BZ136" t="s">
        <v>346</v>
      </c>
      <c r="CA136">
        <v>9801105950085</v>
      </c>
      <c r="CC136" t="s">
        <v>80</v>
      </c>
      <c r="CD136" s="5" t="s">
        <v>256</v>
      </c>
      <c r="CE136" t="s">
        <v>169</v>
      </c>
      <c r="CI136">
        <v>1</v>
      </c>
      <c r="CJ136">
        <v>2</v>
      </c>
      <c r="CK136">
        <v>21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"GAB2030432"</f>
        <v>GAB2030432</v>
      </c>
      <c r="F137" s="3">
        <v>45999</v>
      </c>
      <c r="G137">
        <v>202609</v>
      </c>
      <c r="H137" t="s">
        <v>75</v>
      </c>
      <c r="I137" t="s">
        <v>76</v>
      </c>
      <c r="J137" t="s">
        <v>77</v>
      </c>
      <c r="K137" t="s">
        <v>78</v>
      </c>
      <c r="L137" t="s">
        <v>163</v>
      </c>
      <c r="M137" t="s">
        <v>164</v>
      </c>
      <c r="N137" t="s">
        <v>459</v>
      </c>
      <c r="O137" t="s">
        <v>96</v>
      </c>
      <c r="P137" t="str">
        <f>"INVOICE00042339 PRDGS038897   "</f>
        <v xml:space="preserve">INVOICE00042339 PRDGS038897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51.04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3.8</v>
      </c>
      <c r="BK137">
        <v>4</v>
      </c>
      <c r="BL137">
        <v>152.1</v>
      </c>
      <c r="BM137">
        <v>22.82</v>
      </c>
      <c r="BN137">
        <v>174.92</v>
      </c>
      <c r="BO137">
        <v>174.92</v>
      </c>
      <c r="BQ137" t="s">
        <v>460</v>
      </c>
      <c r="BR137" t="s">
        <v>84</v>
      </c>
      <c r="BS137" s="3">
        <v>46001</v>
      </c>
      <c r="BT137" s="4">
        <v>0.35972222222222222</v>
      </c>
      <c r="BU137" t="s">
        <v>611</v>
      </c>
      <c r="BV137" t="s">
        <v>89</v>
      </c>
      <c r="BW137" t="s">
        <v>99</v>
      </c>
      <c r="BX137" t="s">
        <v>612</v>
      </c>
      <c r="BY137">
        <v>19200</v>
      </c>
      <c r="BZ137" t="s">
        <v>346</v>
      </c>
      <c r="CA137" t="s">
        <v>462</v>
      </c>
      <c r="CC137" t="s">
        <v>164</v>
      </c>
      <c r="CD137">
        <v>2055</v>
      </c>
      <c r="CE137" t="s">
        <v>174</v>
      </c>
      <c r="CF137" s="3">
        <v>46002</v>
      </c>
      <c r="CI137">
        <v>1</v>
      </c>
      <c r="CJ137">
        <v>2</v>
      </c>
      <c r="CK137">
        <v>21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"GAB2030433"</f>
        <v>GAB2030433</v>
      </c>
      <c r="F138" s="3">
        <v>45999</v>
      </c>
      <c r="G138">
        <v>202609</v>
      </c>
      <c r="H138" t="s">
        <v>75</v>
      </c>
      <c r="I138" t="s">
        <v>76</v>
      </c>
      <c r="J138" t="s">
        <v>77</v>
      </c>
      <c r="K138" t="s">
        <v>78</v>
      </c>
      <c r="L138" t="s">
        <v>613</v>
      </c>
      <c r="M138" t="s">
        <v>614</v>
      </c>
      <c r="N138" t="s">
        <v>615</v>
      </c>
      <c r="O138" t="s">
        <v>96</v>
      </c>
      <c r="P138" t="str">
        <f>"INVOICE001234502 CT098737     "</f>
        <v xml:space="preserve">INVOICE001234502 CT098737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31.9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</v>
      </c>
      <c r="BJ138">
        <v>2.4</v>
      </c>
      <c r="BK138">
        <v>2.5</v>
      </c>
      <c r="BL138">
        <v>95.07</v>
      </c>
      <c r="BM138">
        <v>14.26</v>
      </c>
      <c r="BN138">
        <v>109.33</v>
      </c>
      <c r="BO138">
        <v>109.33</v>
      </c>
      <c r="BQ138" t="s">
        <v>616</v>
      </c>
      <c r="BR138" t="s">
        <v>84</v>
      </c>
      <c r="BS138" s="3">
        <v>46001</v>
      </c>
      <c r="BT138" s="4">
        <v>0.60486111111111107</v>
      </c>
      <c r="BU138" t="s">
        <v>617</v>
      </c>
      <c r="BV138" t="s">
        <v>89</v>
      </c>
      <c r="BW138" t="s">
        <v>618</v>
      </c>
      <c r="BX138" t="s">
        <v>619</v>
      </c>
      <c r="BY138">
        <v>12000</v>
      </c>
      <c r="BZ138" t="s">
        <v>346</v>
      </c>
      <c r="CA138" t="s">
        <v>620</v>
      </c>
      <c r="CC138" t="s">
        <v>614</v>
      </c>
      <c r="CD138">
        <v>1682</v>
      </c>
      <c r="CE138" t="s">
        <v>174</v>
      </c>
      <c r="CF138" s="3">
        <v>46002</v>
      </c>
      <c r="CI138">
        <v>1</v>
      </c>
      <c r="CJ138">
        <v>2</v>
      </c>
      <c r="CK138">
        <v>21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"GAB2030435"</f>
        <v>GAB2030435</v>
      </c>
      <c r="F139" s="3">
        <v>45999</v>
      </c>
      <c r="G139">
        <v>202609</v>
      </c>
      <c r="H139" t="s">
        <v>75</v>
      </c>
      <c r="I139" t="s">
        <v>76</v>
      </c>
      <c r="J139" t="s">
        <v>77</v>
      </c>
      <c r="K139" t="s">
        <v>78</v>
      </c>
      <c r="L139" t="s">
        <v>524</v>
      </c>
      <c r="M139" t="s">
        <v>525</v>
      </c>
      <c r="N139" t="s">
        <v>621</v>
      </c>
      <c r="O139" t="s">
        <v>96</v>
      </c>
      <c r="P139" t="str">
        <f>"INVOICE00123505 CT098734      "</f>
        <v xml:space="preserve">INVOICE00123505 CT098734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31.9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17.41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2.4</v>
      </c>
      <c r="BK139">
        <v>2.5</v>
      </c>
      <c r="BL139">
        <v>112.48</v>
      </c>
      <c r="BM139">
        <v>16.87</v>
      </c>
      <c r="BN139">
        <v>129.35</v>
      </c>
      <c r="BO139">
        <v>129.35</v>
      </c>
      <c r="BQ139" t="s">
        <v>527</v>
      </c>
      <c r="BR139" t="s">
        <v>84</v>
      </c>
      <c r="BS139" s="3">
        <v>46001</v>
      </c>
      <c r="BT139" s="4">
        <v>0.39652777777777776</v>
      </c>
      <c r="BU139" t="s">
        <v>622</v>
      </c>
      <c r="BV139" t="s">
        <v>89</v>
      </c>
      <c r="BW139" t="s">
        <v>99</v>
      </c>
      <c r="BX139" t="s">
        <v>612</v>
      </c>
      <c r="BY139">
        <v>12000</v>
      </c>
      <c r="BZ139" t="s">
        <v>623</v>
      </c>
      <c r="CA139" t="s">
        <v>529</v>
      </c>
      <c r="CC139" t="s">
        <v>525</v>
      </c>
      <c r="CD139">
        <v>1475</v>
      </c>
      <c r="CE139" t="s">
        <v>179</v>
      </c>
      <c r="CF139" s="3">
        <v>46002</v>
      </c>
      <c r="CI139">
        <v>1</v>
      </c>
      <c r="CJ139">
        <v>2</v>
      </c>
      <c r="CK139">
        <v>21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"GAB2030436"</f>
        <v>GAB2030436</v>
      </c>
      <c r="F140" s="3">
        <v>45999</v>
      </c>
      <c r="G140">
        <v>202609</v>
      </c>
      <c r="H140" t="s">
        <v>75</v>
      </c>
      <c r="I140" t="s">
        <v>76</v>
      </c>
      <c r="J140" t="s">
        <v>77</v>
      </c>
      <c r="K140" t="s">
        <v>78</v>
      </c>
      <c r="L140" t="s">
        <v>79</v>
      </c>
      <c r="M140" t="s">
        <v>80</v>
      </c>
      <c r="N140" t="s">
        <v>624</v>
      </c>
      <c r="O140" t="s">
        <v>96</v>
      </c>
      <c r="P140" t="str">
        <f>"INVOICE00042349 ORDGS038907   "</f>
        <v xml:space="preserve">INVOICE00042349 ORDGS038907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51.04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3.8</v>
      </c>
      <c r="BK140">
        <v>4</v>
      </c>
      <c r="BL140">
        <v>152.1</v>
      </c>
      <c r="BM140">
        <v>22.82</v>
      </c>
      <c r="BN140">
        <v>174.92</v>
      </c>
      <c r="BO140">
        <v>174.92</v>
      </c>
      <c r="BQ140" t="s">
        <v>448</v>
      </c>
      <c r="BR140" t="s">
        <v>84</v>
      </c>
      <c r="BS140" s="3">
        <v>46001</v>
      </c>
      <c r="BT140" s="4">
        <v>0.40555555555555556</v>
      </c>
      <c r="BU140" t="s">
        <v>625</v>
      </c>
      <c r="BV140" t="s">
        <v>89</v>
      </c>
      <c r="BW140" t="s">
        <v>99</v>
      </c>
      <c r="BX140" t="s">
        <v>100</v>
      </c>
      <c r="BY140">
        <v>19200</v>
      </c>
      <c r="BZ140" t="s">
        <v>346</v>
      </c>
      <c r="CA140">
        <v>9102195591081</v>
      </c>
      <c r="CC140" t="s">
        <v>80</v>
      </c>
      <c r="CD140" s="5" t="s">
        <v>87</v>
      </c>
      <c r="CE140" t="s">
        <v>257</v>
      </c>
      <c r="CF140" s="3">
        <v>46001</v>
      </c>
      <c r="CI140">
        <v>1</v>
      </c>
      <c r="CJ140">
        <v>2</v>
      </c>
      <c r="CK140">
        <v>21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"GAB2030437"</f>
        <v>GAB2030437</v>
      </c>
      <c r="F141" s="3">
        <v>45999</v>
      </c>
      <c r="G141">
        <v>202609</v>
      </c>
      <c r="H141" t="s">
        <v>75</v>
      </c>
      <c r="I141" t="s">
        <v>76</v>
      </c>
      <c r="J141" t="s">
        <v>77</v>
      </c>
      <c r="K141" t="s">
        <v>78</v>
      </c>
      <c r="L141" t="s">
        <v>75</v>
      </c>
      <c r="M141" t="s">
        <v>76</v>
      </c>
      <c r="N141" t="s">
        <v>626</v>
      </c>
      <c r="O141" t="s">
        <v>96</v>
      </c>
      <c r="P141" t="str">
        <f>"INVOICE00042351 ORDGS038894   "</f>
        <v xml:space="preserve">INVOICE00042351 ORDGS038894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19.940000000000001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1.7</v>
      </c>
      <c r="BK141">
        <v>2</v>
      </c>
      <c r="BL141">
        <v>59.42</v>
      </c>
      <c r="BM141">
        <v>8.91</v>
      </c>
      <c r="BN141">
        <v>68.33</v>
      </c>
      <c r="BO141">
        <v>68.33</v>
      </c>
      <c r="BQ141" t="s">
        <v>627</v>
      </c>
      <c r="BR141" t="s">
        <v>84</v>
      </c>
      <c r="BS141" s="3">
        <v>46000</v>
      </c>
      <c r="BT141" s="4">
        <v>0.42222222222222222</v>
      </c>
      <c r="BU141" t="s">
        <v>628</v>
      </c>
      <c r="BV141" t="s">
        <v>86</v>
      </c>
      <c r="BY141">
        <v>8448</v>
      </c>
      <c r="BZ141" t="s">
        <v>346</v>
      </c>
      <c r="CA141" t="s">
        <v>476</v>
      </c>
      <c r="CC141" t="s">
        <v>76</v>
      </c>
      <c r="CD141">
        <v>7735</v>
      </c>
      <c r="CE141" t="s">
        <v>200</v>
      </c>
      <c r="CF141" s="3">
        <v>46002</v>
      </c>
      <c r="CI141">
        <v>1</v>
      </c>
      <c r="CJ141">
        <v>1</v>
      </c>
      <c r="CK141">
        <v>22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"GAB2030440"</f>
        <v>GAB2030440</v>
      </c>
      <c r="F142" s="3">
        <v>45999</v>
      </c>
      <c r="G142">
        <v>202609</v>
      </c>
      <c r="H142" t="s">
        <v>75</v>
      </c>
      <c r="I142" t="s">
        <v>76</v>
      </c>
      <c r="J142" t="s">
        <v>77</v>
      </c>
      <c r="K142" t="s">
        <v>78</v>
      </c>
      <c r="L142" t="s">
        <v>75</v>
      </c>
      <c r="M142" t="s">
        <v>76</v>
      </c>
      <c r="N142" t="s">
        <v>629</v>
      </c>
      <c r="O142" t="s">
        <v>96</v>
      </c>
      <c r="P142" t="str">
        <f>"INVOICE00123511 CT098738      "</f>
        <v xml:space="preserve">INVOICE00123511 CT098738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19.940000000000001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1.7</v>
      </c>
      <c r="BK142">
        <v>2</v>
      </c>
      <c r="BL142">
        <v>59.42</v>
      </c>
      <c r="BM142">
        <v>8.91</v>
      </c>
      <c r="BN142">
        <v>68.33</v>
      </c>
      <c r="BO142">
        <v>68.33</v>
      </c>
      <c r="BQ142" t="s">
        <v>630</v>
      </c>
      <c r="BR142" t="s">
        <v>84</v>
      </c>
      <c r="BS142" s="3">
        <v>46000</v>
      </c>
      <c r="BT142" s="4">
        <v>0.71180555555555558</v>
      </c>
      <c r="BU142" t="s">
        <v>631</v>
      </c>
      <c r="BV142" t="s">
        <v>89</v>
      </c>
      <c r="BW142" t="s">
        <v>190</v>
      </c>
      <c r="BX142" t="s">
        <v>592</v>
      </c>
      <c r="BY142">
        <v>8448</v>
      </c>
      <c r="BZ142" t="s">
        <v>346</v>
      </c>
      <c r="CA142" t="s">
        <v>632</v>
      </c>
      <c r="CC142" t="s">
        <v>76</v>
      </c>
      <c r="CD142">
        <v>7806</v>
      </c>
      <c r="CE142" t="s">
        <v>322</v>
      </c>
      <c r="CF142" s="3">
        <v>46001</v>
      </c>
      <c r="CI142">
        <v>1</v>
      </c>
      <c r="CJ142">
        <v>1</v>
      </c>
      <c r="CK142">
        <v>22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"GAB2030441"</f>
        <v>GAB2030441</v>
      </c>
      <c r="F143" s="3">
        <v>45999</v>
      </c>
      <c r="G143">
        <v>202609</v>
      </c>
      <c r="H143" t="s">
        <v>75</v>
      </c>
      <c r="I143" t="s">
        <v>76</v>
      </c>
      <c r="J143" t="s">
        <v>77</v>
      </c>
      <c r="K143" t="s">
        <v>78</v>
      </c>
      <c r="L143" t="s">
        <v>75</v>
      </c>
      <c r="M143" t="s">
        <v>76</v>
      </c>
      <c r="N143" t="s">
        <v>201</v>
      </c>
      <c r="O143" t="s">
        <v>96</v>
      </c>
      <c r="P143" t="str">
        <f>"INVOICE00123475 CT098722      "</f>
        <v xml:space="preserve">INVOICE00123475 CT098722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19.940000000000001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2.4</v>
      </c>
      <c r="BK143">
        <v>3</v>
      </c>
      <c r="BL143">
        <v>59.42</v>
      </c>
      <c r="BM143">
        <v>8.91</v>
      </c>
      <c r="BN143">
        <v>68.33</v>
      </c>
      <c r="BO143">
        <v>68.33</v>
      </c>
      <c r="BQ143" t="s">
        <v>202</v>
      </c>
      <c r="BR143" t="s">
        <v>84</v>
      </c>
      <c r="BS143" s="3">
        <v>46000</v>
      </c>
      <c r="BT143" s="4">
        <v>0.40277777777777779</v>
      </c>
      <c r="BU143" t="s">
        <v>203</v>
      </c>
      <c r="BV143" t="s">
        <v>86</v>
      </c>
      <c r="BY143">
        <v>12000</v>
      </c>
      <c r="BZ143" t="s">
        <v>346</v>
      </c>
      <c r="CA143" t="s">
        <v>204</v>
      </c>
      <c r="CC143" t="s">
        <v>76</v>
      </c>
      <c r="CD143">
        <v>7800</v>
      </c>
      <c r="CE143" t="s">
        <v>174</v>
      </c>
      <c r="CF143" s="3">
        <v>46002</v>
      </c>
      <c r="CI143">
        <v>1</v>
      </c>
      <c r="CJ143">
        <v>1</v>
      </c>
      <c r="CK143">
        <v>22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"GAB2030442"</f>
        <v>GAB2030442</v>
      </c>
      <c r="F144" s="3">
        <v>45999</v>
      </c>
      <c r="G144">
        <v>202609</v>
      </c>
      <c r="H144" t="s">
        <v>75</v>
      </c>
      <c r="I144" t="s">
        <v>76</v>
      </c>
      <c r="J144" t="s">
        <v>77</v>
      </c>
      <c r="K144" t="s">
        <v>78</v>
      </c>
      <c r="L144" t="s">
        <v>163</v>
      </c>
      <c r="M144" t="s">
        <v>164</v>
      </c>
      <c r="N144" t="s">
        <v>211</v>
      </c>
      <c r="O144" t="s">
        <v>96</v>
      </c>
      <c r="P144" t="str">
        <f>"INVOICE00123512 CT098740      "</f>
        <v xml:space="preserve">INVOICE00123512 CT098740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31.9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17.41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2.4</v>
      </c>
      <c r="BK144">
        <v>2.5</v>
      </c>
      <c r="BL144">
        <v>112.48</v>
      </c>
      <c r="BM144">
        <v>16.87</v>
      </c>
      <c r="BN144">
        <v>129.35</v>
      </c>
      <c r="BO144">
        <v>129.35</v>
      </c>
      <c r="BQ144" t="s">
        <v>212</v>
      </c>
      <c r="BR144" t="s">
        <v>84</v>
      </c>
      <c r="BS144" s="3">
        <v>46001</v>
      </c>
      <c r="BT144" s="4">
        <v>0.41249999999999998</v>
      </c>
      <c r="BU144" t="s">
        <v>633</v>
      </c>
      <c r="BV144" t="s">
        <v>89</v>
      </c>
      <c r="BY144">
        <v>12000</v>
      </c>
      <c r="BZ144" t="s">
        <v>623</v>
      </c>
      <c r="CA144">
        <v>8202085558082</v>
      </c>
      <c r="CC144" t="s">
        <v>164</v>
      </c>
      <c r="CD144">
        <v>1864</v>
      </c>
      <c r="CE144" t="s">
        <v>179</v>
      </c>
      <c r="CF144" s="3">
        <v>46002</v>
      </c>
      <c r="CI144">
        <v>0</v>
      </c>
      <c r="CJ144">
        <v>0</v>
      </c>
      <c r="CK144">
        <v>21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"GAB2030443"</f>
        <v>GAB2030443</v>
      </c>
      <c r="F145" s="3">
        <v>45999</v>
      </c>
      <c r="G145">
        <v>202609</v>
      </c>
      <c r="H145" t="s">
        <v>75</v>
      </c>
      <c r="I145" t="s">
        <v>76</v>
      </c>
      <c r="J145" t="s">
        <v>77</v>
      </c>
      <c r="K145" t="s">
        <v>78</v>
      </c>
      <c r="L145" t="s">
        <v>156</v>
      </c>
      <c r="M145" t="s">
        <v>157</v>
      </c>
      <c r="N145" t="s">
        <v>634</v>
      </c>
      <c r="O145" t="s">
        <v>96</v>
      </c>
      <c r="P145" t="str">
        <f>"INVOICE00123513 CT098741      "</f>
        <v xml:space="preserve">INVOICE00123513 CT098741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31.9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2.4</v>
      </c>
      <c r="BK145">
        <v>2.5</v>
      </c>
      <c r="BL145">
        <v>95.07</v>
      </c>
      <c r="BM145">
        <v>14.26</v>
      </c>
      <c r="BN145">
        <v>109.33</v>
      </c>
      <c r="BO145">
        <v>109.33</v>
      </c>
      <c r="BR145" t="s">
        <v>84</v>
      </c>
      <c r="BS145" s="3">
        <v>46001</v>
      </c>
      <c r="BT145" s="4">
        <v>0.41041666666666665</v>
      </c>
      <c r="BU145" t="s">
        <v>635</v>
      </c>
      <c r="BV145" t="s">
        <v>86</v>
      </c>
      <c r="BY145">
        <v>12000</v>
      </c>
      <c r="BZ145" t="s">
        <v>346</v>
      </c>
      <c r="CA145" t="s">
        <v>161</v>
      </c>
      <c r="CC145" t="s">
        <v>157</v>
      </c>
      <c r="CD145">
        <v>6001</v>
      </c>
      <c r="CE145" t="s">
        <v>169</v>
      </c>
      <c r="CI145">
        <v>2</v>
      </c>
      <c r="CJ145">
        <v>2</v>
      </c>
      <c r="CK145">
        <v>21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"GAB2030446"</f>
        <v>GAB2030446</v>
      </c>
      <c r="F146" s="3">
        <v>45999</v>
      </c>
      <c r="G146">
        <v>202609</v>
      </c>
      <c r="H146" t="s">
        <v>75</v>
      </c>
      <c r="I146" t="s">
        <v>76</v>
      </c>
      <c r="J146" t="s">
        <v>77</v>
      </c>
      <c r="K146" t="s">
        <v>78</v>
      </c>
      <c r="L146" t="s">
        <v>79</v>
      </c>
      <c r="M146" t="s">
        <v>80</v>
      </c>
      <c r="N146" t="s">
        <v>636</v>
      </c>
      <c r="O146" t="s">
        <v>96</v>
      </c>
      <c r="P146" t="str">
        <f>"INVOICE00123517 CT098733      "</f>
        <v xml:space="preserve">INVOICE00123517 CT098733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31.9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2.4</v>
      </c>
      <c r="BK146">
        <v>2.5</v>
      </c>
      <c r="BL146">
        <v>95.07</v>
      </c>
      <c r="BM146">
        <v>14.26</v>
      </c>
      <c r="BN146">
        <v>109.33</v>
      </c>
      <c r="BO146">
        <v>109.33</v>
      </c>
      <c r="BR146" t="s">
        <v>84</v>
      </c>
      <c r="BS146" s="3">
        <v>46001</v>
      </c>
      <c r="BT146" s="4">
        <v>0.39791666666666664</v>
      </c>
      <c r="BU146" t="s">
        <v>637</v>
      </c>
      <c r="BV146" t="s">
        <v>89</v>
      </c>
      <c r="BW146" t="s">
        <v>99</v>
      </c>
      <c r="BX146" t="s">
        <v>100</v>
      </c>
      <c r="BY146">
        <v>12000</v>
      </c>
      <c r="BZ146" t="s">
        <v>346</v>
      </c>
      <c r="CA146">
        <v>9801076170085</v>
      </c>
      <c r="CC146" t="s">
        <v>80</v>
      </c>
      <c r="CD146" s="5" t="s">
        <v>87</v>
      </c>
      <c r="CE146" t="s">
        <v>169</v>
      </c>
      <c r="CF146" s="3">
        <v>46001</v>
      </c>
      <c r="CI146">
        <v>1</v>
      </c>
      <c r="CJ146">
        <v>2</v>
      </c>
      <c r="CK146">
        <v>21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"GAB2030448"</f>
        <v>GAB2030448</v>
      </c>
      <c r="F147" s="3">
        <v>45999</v>
      </c>
      <c r="G147">
        <v>202609</v>
      </c>
      <c r="H147" t="s">
        <v>75</v>
      </c>
      <c r="I147" t="s">
        <v>76</v>
      </c>
      <c r="J147" t="s">
        <v>77</v>
      </c>
      <c r="K147" t="s">
        <v>78</v>
      </c>
      <c r="L147" t="s">
        <v>93</v>
      </c>
      <c r="M147" t="s">
        <v>94</v>
      </c>
      <c r="N147" t="s">
        <v>149</v>
      </c>
      <c r="O147" t="s">
        <v>96</v>
      </c>
      <c r="P147" t="str">
        <f>"INVOICE00123519 CT098739      "</f>
        <v xml:space="preserve">INVOICE00123519 CT098739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31.9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2.4</v>
      </c>
      <c r="BK147">
        <v>2.5</v>
      </c>
      <c r="BL147">
        <v>95.07</v>
      </c>
      <c r="BM147">
        <v>14.26</v>
      </c>
      <c r="BN147">
        <v>109.33</v>
      </c>
      <c r="BO147">
        <v>109.33</v>
      </c>
      <c r="BQ147" t="s">
        <v>638</v>
      </c>
      <c r="BR147" t="s">
        <v>84</v>
      </c>
      <c r="BS147" s="3">
        <v>46001</v>
      </c>
      <c r="BT147" s="4">
        <v>0.37638888888888888</v>
      </c>
      <c r="BU147" t="s">
        <v>97</v>
      </c>
      <c r="BV147" t="s">
        <v>89</v>
      </c>
      <c r="BW147" t="s">
        <v>99</v>
      </c>
      <c r="BX147" t="s">
        <v>100</v>
      </c>
      <c r="BY147">
        <v>12000</v>
      </c>
      <c r="BZ147" t="s">
        <v>346</v>
      </c>
      <c r="CA147">
        <v>9512275238082</v>
      </c>
      <c r="CC147" t="s">
        <v>94</v>
      </c>
      <c r="CD147" s="5" t="s">
        <v>102</v>
      </c>
      <c r="CE147" t="s">
        <v>169</v>
      </c>
      <c r="CI147">
        <v>1</v>
      </c>
      <c r="CJ147">
        <v>2</v>
      </c>
      <c r="CK147">
        <v>21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"080011694757"</f>
        <v>080011694757</v>
      </c>
      <c r="F148" s="3">
        <v>45992</v>
      </c>
      <c r="G148">
        <v>202609</v>
      </c>
      <c r="H148" t="s">
        <v>79</v>
      </c>
      <c r="I148" t="s">
        <v>80</v>
      </c>
      <c r="J148" t="s">
        <v>639</v>
      </c>
      <c r="K148" t="s">
        <v>78</v>
      </c>
      <c r="L148" t="s">
        <v>75</v>
      </c>
      <c r="M148" t="s">
        <v>76</v>
      </c>
      <c r="N148" t="s">
        <v>110</v>
      </c>
      <c r="O148" t="s">
        <v>82</v>
      </c>
      <c r="P148" t="str">
        <f>"Hester                        "</f>
        <v xml:space="preserve">Hester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6.1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2131.69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7</v>
      </c>
      <c r="BI148">
        <v>184.6</v>
      </c>
      <c r="BJ148">
        <v>1189.5999999999999</v>
      </c>
      <c r="BK148">
        <v>1190</v>
      </c>
      <c r="BL148">
        <v>6982.53</v>
      </c>
      <c r="BM148">
        <v>1047.3800000000001</v>
      </c>
      <c r="BN148">
        <v>8029.91</v>
      </c>
      <c r="BO148">
        <v>8029.91</v>
      </c>
      <c r="BQ148" t="s">
        <v>640</v>
      </c>
      <c r="BR148" t="s">
        <v>641</v>
      </c>
      <c r="BS148" s="3">
        <v>45996</v>
      </c>
      <c r="BT148" s="4">
        <v>0.58958333333333335</v>
      </c>
      <c r="BU148" t="s">
        <v>642</v>
      </c>
      <c r="BV148" t="s">
        <v>89</v>
      </c>
      <c r="BW148" t="s">
        <v>190</v>
      </c>
      <c r="BX148" t="s">
        <v>592</v>
      </c>
      <c r="BY148">
        <v>1012368</v>
      </c>
      <c r="BZ148" t="s">
        <v>350</v>
      </c>
      <c r="CA148" t="s">
        <v>643</v>
      </c>
      <c r="CC148" t="s">
        <v>76</v>
      </c>
      <c r="CD148">
        <v>7460</v>
      </c>
      <c r="CE148" t="s">
        <v>103</v>
      </c>
      <c r="CF148" s="3">
        <v>45999</v>
      </c>
      <c r="CI148">
        <v>3</v>
      </c>
      <c r="CJ148">
        <v>4</v>
      </c>
      <c r="CK148">
        <v>41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"GAB2030364"</f>
        <v>GAB2030364</v>
      </c>
      <c r="F149" s="3">
        <v>45995</v>
      </c>
      <c r="G149">
        <v>202609</v>
      </c>
      <c r="H149" t="s">
        <v>75</v>
      </c>
      <c r="I149" t="s">
        <v>76</v>
      </c>
      <c r="J149" t="s">
        <v>77</v>
      </c>
      <c r="K149" t="s">
        <v>78</v>
      </c>
      <c r="L149" t="s">
        <v>644</v>
      </c>
      <c r="M149" t="s">
        <v>645</v>
      </c>
      <c r="N149" t="s">
        <v>646</v>
      </c>
      <c r="O149" t="s">
        <v>82</v>
      </c>
      <c r="P149" t="str">
        <f>"INVOICE00123413 CT098667      "</f>
        <v xml:space="preserve">INVOICE00123413 CT098667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6.1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69.61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3</v>
      </c>
      <c r="BJ149">
        <v>6.1</v>
      </c>
      <c r="BK149">
        <v>7</v>
      </c>
      <c r="BL149">
        <v>213.56</v>
      </c>
      <c r="BM149">
        <v>32.03</v>
      </c>
      <c r="BN149">
        <v>245.59</v>
      </c>
      <c r="BO149">
        <v>245.59</v>
      </c>
      <c r="BR149" t="s">
        <v>84</v>
      </c>
      <c r="BS149" s="3">
        <v>45999</v>
      </c>
      <c r="BT149" s="4">
        <v>0.60277777777777775</v>
      </c>
      <c r="BU149" t="s">
        <v>647</v>
      </c>
      <c r="BV149" t="s">
        <v>86</v>
      </c>
      <c r="BY149">
        <v>30720</v>
      </c>
      <c r="CA149" t="s">
        <v>648</v>
      </c>
      <c r="CC149" t="s">
        <v>645</v>
      </c>
      <c r="CD149" s="5" t="s">
        <v>649</v>
      </c>
      <c r="CE149" t="s">
        <v>103</v>
      </c>
      <c r="CF149" s="3">
        <v>46000</v>
      </c>
      <c r="CI149">
        <v>2</v>
      </c>
      <c r="CJ149">
        <v>2</v>
      </c>
      <c r="CK149">
        <v>43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"GAB2030419"</f>
        <v>GAB2030419</v>
      </c>
      <c r="F150" s="3">
        <v>45999</v>
      </c>
      <c r="G150">
        <v>202609</v>
      </c>
      <c r="H150" t="s">
        <v>75</v>
      </c>
      <c r="I150" t="s">
        <v>76</v>
      </c>
      <c r="J150" t="s">
        <v>77</v>
      </c>
      <c r="K150" t="s">
        <v>78</v>
      </c>
      <c r="L150" t="s">
        <v>650</v>
      </c>
      <c r="M150" t="s">
        <v>651</v>
      </c>
      <c r="N150" t="s">
        <v>652</v>
      </c>
      <c r="O150" t="s">
        <v>96</v>
      </c>
      <c r="P150" t="str">
        <f>"INVOICE00123478 CT098725      "</f>
        <v xml:space="preserve">INVOICE00123478 CT098725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31.9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0.2</v>
      </c>
      <c r="BJ150">
        <v>2.2000000000000002</v>
      </c>
      <c r="BK150">
        <v>2.5</v>
      </c>
      <c r="BL150">
        <v>95.07</v>
      </c>
      <c r="BM150">
        <v>14.26</v>
      </c>
      <c r="BN150">
        <v>109.33</v>
      </c>
      <c r="BO150">
        <v>109.33</v>
      </c>
      <c r="BQ150" t="s">
        <v>653</v>
      </c>
      <c r="BR150" t="s">
        <v>84</v>
      </c>
      <c r="BS150" s="3">
        <v>46001</v>
      </c>
      <c r="BT150" s="4">
        <v>0.5625</v>
      </c>
      <c r="BU150" t="s">
        <v>654</v>
      </c>
      <c r="BV150" t="s">
        <v>89</v>
      </c>
      <c r="BW150" t="s">
        <v>99</v>
      </c>
      <c r="BX150" t="s">
        <v>655</v>
      </c>
      <c r="BY150">
        <v>11049.74</v>
      </c>
      <c r="BZ150" t="s">
        <v>346</v>
      </c>
      <c r="CC150" t="s">
        <v>651</v>
      </c>
      <c r="CD150">
        <v>8301</v>
      </c>
      <c r="CE150" t="s">
        <v>169</v>
      </c>
      <c r="CF150" s="3">
        <v>46001</v>
      </c>
      <c r="CI150">
        <v>2</v>
      </c>
      <c r="CJ150">
        <v>2</v>
      </c>
      <c r="CK150">
        <v>21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"GAB2030422"</f>
        <v>GAB2030422</v>
      </c>
      <c r="F151" s="3">
        <v>45999</v>
      </c>
      <c r="G151">
        <v>202609</v>
      </c>
      <c r="H151" t="s">
        <v>75</v>
      </c>
      <c r="I151" t="s">
        <v>76</v>
      </c>
      <c r="J151" t="s">
        <v>77</v>
      </c>
      <c r="K151" t="s">
        <v>78</v>
      </c>
      <c r="L151" t="s">
        <v>267</v>
      </c>
      <c r="M151" t="s">
        <v>268</v>
      </c>
      <c r="N151" t="s">
        <v>656</v>
      </c>
      <c r="O151" t="s">
        <v>96</v>
      </c>
      <c r="P151" t="str">
        <f>"INVOICE00042318 ORDGS038859   "</f>
        <v xml:space="preserve">INVOICE00042318 ORDGS038859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71.790000000000006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0.6</v>
      </c>
      <c r="BJ151">
        <v>2.7</v>
      </c>
      <c r="BK151">
        <v>3</v>
      </c>
      <c r="BL151">
        <v>213.94</v>
      </c>
      <c r="BM151">
        <v>32.090000000000003</v>
      </c>
      <c r="BN151">
        <v>246.03</v>
      </c>
      <c r="BO151">
        <v>246.03</v>
      </c>
      <c r="BQ151" t="s">
        <v>411</v>
      </c>
      <c r="BR151" t="s">
        <v>84</v>
      </c>
      <c r="BS151" s="3">
        <v>46001</v>
      </c>
      <c r="BT151" s="4">
        <v>0.4152777777777778</v>
      </c>
      <c r="BU151" t="s">
        <v>657</v>
      </c>
      <c r="BV151" t="s">
        <v>86</v>
      </c>
      <c r="BY151">
        <v>13641.6</v>
      </c>
      <c r="BZ151" t="s">
        <v>346</v>
      </c>
      <c r="CC151" t="s">
        <v>268</v>
      </c>
      <c r="CD151" s="5" t="s">
        <v>272</v>
      </c>
      <c r="CE151" t="s">
        <v>303</v>
      </c>
      <c r="CF151" s="3">
        <v>46002</v>
      </c>
      <c r="CI151">
        <v>2</v>
      </c>
      <c r="CJ151">
        <v>2</v>
      </c>
      <c r="CK151">
        <v>23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"GAB2030447"</f>
        <v>GAB2030447</v>
      </c>
      <c r="F152" s="3">
        <v>45999</v>
      </c>
      <c r="G152">
        <v>202609</v>
      </c>
      <c r="H152" t="s">
        <v>75</v>
      </c>
      <c r="I152" t="s">
        <v>76</v>
      </c>
      <c r="J152" t="s">
        <v>77</v>
      </c>
      <c r="K152" t="s">
        <v>78</v>
      </c>
      <c r="L152" t="s">
        <v>235</v>
      </c>
      <c r="M152" t="s">
        <v>236</v>
      </c>
      <c r="N152" t="s">
        <v>237</v>
      </c>
      <c r="O152" t="s">
        <v>96</v>
      </c>
      <c r="P152" t="str">
        <f>"INVOICE00123518 CT098664      "</f>
        <v xml:space="preserve">INVOICE00123518 CT098664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49.45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0.2</v>
      </c>
      <c r="BJ152">
        <v>0.5</v>
      </c>
      <c r="BK152">
        <v>0.5</v>
      </c>
      <c r="BL152">
        <v>147.38</v>
      </c>
      <c r="BM152">
        <v>22.11</v>
      </c>
      <c r="BN152">
        <v>169.49</v>
      </c>
      <c r="BO152">
        <v>169.49</v>
      </c>
      <c r="BQ152" t="s">
        <v>238</v>
      </c>
      <c r="BR152" t="s">
        <v>84</v>
      </c>
      <c r="BS152" s="3">
        <v>46001</v>
      </c>
      <c r="BT152" s="4">
        <v>0.41875000000000001</v>
      </c>
      <c r="BU152" t="s">
        <v>658</v>
      </c>
      <c r="BV152" t="s">
        <v>89</v>
      </c>
      <c r="BY152">
        <v>2555.7199999999998</v>
      </c>
      <c r="BZ152" t="s">
        <v>346</v>
      </c>
      <c r="CA152">
        <v>7601035402088</v>
      </c>
      <c r="CC152" t="s">
        <v>236</v>
      </c>
      <c r="CD152" s="5" t="s">
        <v>240</v>
      </c>
      <c r="CE152" t="s">
        <v>169</v>
      </c>
      <c r="CI152">
        <v>2</v>
      </c>
      <c r="CJ152">
        <v>2</v>
      </c>
      <c r="CK152">
        <v>23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"GAB2030459"</f>
        <v>GAB2030459</v>
      </c>
      <c r="F153" s="3">
        <v>46000</v>
      </c>
      <c r="G153">
        <v>202609</v>
      </c>
      <c r="H153" t="s">
        <v>75</v>
      </c>
      <c r="I153" t="s">
        <v>76</v>
      </c>
      <c r="J153" t="s">
        <v>77</v>
      </c>
      <c r="K153" t="s">
        <v>78</v>
      </c>
      <c r="L153" t="s">
        <v>205</v>
      </c>
      <c r="M153" t="s">
        <v>206</v>
      </c>
      <c r="N153" t="s">
        <v>207</v>
      </c>
      <c r="O153" t="s">
        <v>96</v>
      </c>
      <c r="P153" t="str">
        <f>"INVOICE00123533 CT098753      "</f>
        <v xml:space="preserve">INVOICE00123533 CT098753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19.940000000000001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3.8</v>
      </c>
      <c r="BK153">
        <v>4</v>
      </c>
      <c r="BL153">
        <v>59.42</v>
      </c>
      <c r="BM153">
        <v>8.91</v>
      </c>
      <c r="BN153">
        <v>68.33</v>
      </c>
      <c r="BO153">
        <v>68.33</v>
      </c>
      <c r="BQ153" t="s">
        <v>208</v>
      </c>
      <c r="BR153" t="s">
        <v>84</v>
      </c>
      <c r="BS153" s="3">
        <v>46001</v>
      </c>
      <c r="BT153" s="4">
        <v>0.44374999999999998</v>
      </c>
      <c r="BU153" t="s">
        <v>659</v>
      </c>
      <c r="BV153" t="s">
        <v>89</v>
      </c>
      <c r="BY153">
        <v>19200</v>
      </c>
      <c r="BZ153" t="s">
        <v>346</v>
      </c>
      <c r="CA153" t="s">
        <v>660</v>
      </c>
      <c r="CC153" t="s">
        <v>206</v>
      </c>
      <c r="CD153">
        <v>7600</v>
      </c>
      <c r="CE153" t="s">
        <v>252</v>
      </c>
      <c r="CI153">
        <v>1</v>
      </c>
      <c r="CJ153">
        <v>1</v>
      </c>
      <c r="CK153">
        <v>22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"GAB2030468"</f>
        <v>GAB2030468</v>
      </c>
      <c r="F154" s="3">
        <v>46000</v>
      </c>
      <c r="G154">
        <v>202609</v>
      </c>
      <c r="H154" t="s">
        <v>75</v>
      </c>
      <c r="I154" t="s">
        <v>76</v>
      </c>
      <c r="J154" t="s">
        <v>77</v>
      </c>
      <c r="K154" t="s">
        <v>78</v>
      </c>
      <c r="L154" t="s">
        <v>661</v>
      </c>
      <c r="M154" t="s">
        <v>662</v>
      </c>
      <c r="N154" t="s">
        <v>663</v>
      </c>
      <c r="O154" t="s">
        <v>96</v>
      </c>
      <c r="P154" t="str">
        <f>"INVOICE00123547 CT098766      "</f>
        <v xml:space="preserve">INVOICE00123547 CT098766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44.64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2.4</v>
      </c>
      <c r="BK154">
        <v>2.5</v>
      </c>
      <c r="BL154">
        <v>133.03</v>
      </c>
      <c r="BM154">
        <v>19.95</v>
      </c>
      <c r="BN154">
        <v>152.97999999999999</v>
      </c>
      <c r="BO154">
        <v>152.97999999999999</v>
      </c>
      <c r="BQ154" t="s">
        <v>664</v>
      </c>
      <c r="BR154" t="s">
        <v>84</v>
      </c>
      <c r="BS154" s="3">
        <v>46001</v>
      </c>
      <c r="BT154" s="4">
        <v>0.57430555555555551</v>
      </c>
      <c r="BU154" t="s">
        <v>665</v>
      </c>
      <c r="BV154" t="s">
        <v>86</v>
      </c>
      <c r="BY154">
        <v>12000</v>
      </c>
      <c r="BZ154" t="s">
        <v>346</v>
      </c>
      <c r="CA154" t="s">
        <v>666</v>
      </c>
      <c r="CC154" t="s">
        <v>662</v>
      </c>
      <c r="CD154">
        <v>6850</v>
      </c>
      <c r="CE154" t="s">
        <v>169</v>
      </c>
      <c r="CF154" s="3">
        <v>46003</v>
      </c>
      <c r="CI154">
        <v>2</v>
      </c>
      <c r="CJ154">
        <v>1</v>
      </c>
      <c r="CK154">
        <v>24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"GAB2030471"</f>
        <v>GAB2030471</v>
      </c>
      <c r="F155" s="3">
        <v>46000</v>
      </c>
      <c r="G155">
        <v>202609</v>
      </c>
      <c r="H155" t="s">
        <v>75</v>
      </c>
      <c r="I155" t="s">
        <v>76</v>
      </c>
      <c r="J155" t="s">
        <v>77</v>
      </c>
      <c r="K155" t="s">
        <v>78</v>
      </c>
      <c r="L155" t="s">
        <v>163</v>
      </c>
      <c r="M155" t="s">
        <v>164</v>
      </c>
      <c r="N155" t="s">
        <v>459</v>
      </c>
      <c r="O155" t="s">
        <v>96</v>
      </c>
      <c r="P155" t="str">
        <f>"INVOICE00042393 ORDGS038943   "</f>
        <v xml:space="preserve">INVOICE00042393 ORDGS038943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51.04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3.8</v>
      </c>
      <c r="BK155">
        <v>4</v>
      </c>
      <c r="BL155">
        <v>152.1</v>
      </c>
      <c r="BM155">
        <v>22.82</v>
      </c>
      <c r="BN155">
        <v>174.92</v>
      </c>
      <c r="BO155">
        <v>174.92</v>
      </c>
      <c r="BQ155" t="s">
        <v>460</v>
      </c>
      <c r="BR155" t="s">
        <v>84</v>
      </c>
      <c r="BS155" s="3">
        <v>46001</v>
      </c>
      <c r="BT155" s="4">
        <v>0.35972222222222222</v>
      </c>
      <c r="BU155" t="s">
        <v>611</v>
      </c>
      <c r="BV155" t="s">
        <v>86</v>
      </c>
      <c r="BY155">
        <v>19200</v>
      </c>
      <c r="BZ155" t="s">
        <v>346</v>
      </c>
      <c r="CA155" t="s">
        <v>462</v>
      </c>
      <c r="CC155" t="s">
        <v>164</v>
      </c>
      <c r="CD155">
        <v>2055</v>
      </c>
      <c r="CE155" t="s">
        <v>174</v>
      </c>
      <c r="CF155" s="3">
        <v>46002</v>
      </c>
      <c r="CI155">
        <v>1</v>
      </c>
      <c r="CJ155">
        <v>1</v>
      </c>
      <c r="CK155">
        <v>21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"GAB2030481"</f>
        <v>GAB2030481</v>
      </c>
      <c r="F156" s="3">
        <v>46000</v>
      </c>
      <c r="G156">
        <v>202609</v>
      </c>
      <c r="H156" t="s">
        <v>75</v>
      </c>
      <c r="I156" t="s">
        <v>76</v>
      </c>
      <c r="J156" t="s">
        <v>77</v>
      </c>
      <c r="K156" t="s">
        <v>78</v>
      </c>
      <c r="L156" t="s">
        <v>297</v>
      </c>
      <c r="M156" t="s">
        <v>298</v>
      </c>
      <c r="N156" t="s">
        <v>299</v>
      </c>
      <c r="O156" t="s">
        <v>96</v>
      </c>
      <c r="P156" t="str">
        <f>"INVOICE00123559 CT098745      "</f>
        <v xml:space="preserve">INVOICE00123559 CT098745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94.12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3.8</v>
      </c>
      <c r="BK156">
        <v>4</v>
      </c>
      <c r="BL156">
        <v>280.49</v>
      </c>
      <c r="BM156">
        <v>42.07</v>
      </c>
      <c r="BN156">
        <v>322.56</v>
      </c>
      <c r="BO156">
        <v>322.56</v>
      </c>
      <c r="BQ156" t="s">
        <v>300</v>
      </c>
      <c r="BR156" t="s">
        <v>84</v>
      </c>
      <c r="BS156" s="3">
        <v>46001</v>
      </c>
      <c r="BT156" s="4">
        <v>0.48958333333333331</v>
      </c>
      <c r="BU156" t="s">
        <v>415</v>
      </c>
      <c r="BV156" t="s">
        <v>86</v>
      </c>
      <c r="BY156">
        <v>19200</v>
      </c>
      <c r="BZ156" t="s">
        <v>346</v>
      </c>
      <c r="CA156" t="s">
        <v>302</v>
      </c>
      <c r="CC156" t="s">
        <v>298</v>
      </c>
      <c r="CD156">
        <v>2515</v>
      </c>
      <c r="CE156" t="s">
        <v>252</v>
      </c>
      <c r="CF156" s="3">
        <v>46002</v>
      </c>
      <c r="CI156">
        <v>1</v>
      </c>
      <c r="CJ156">
        <v>1</v>
      </c>
      <c r="CK156">
        <v>23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"GAB2030397"</f>
        <v>GAB2030397</v>
      </c>
      <c r="F157" s="3">
        <v>45995</v>
      </c>
      <c r="G157">
        <v>202609</v>
      </c>
      <c r="H157" t="s">
        <v>75</v>
      </c>
      <c r="I157" t="s">
        <v>76</v>
      </c>
      <c r="J157" t="s">
        <v>77</v>
      </c>
      <c r="K157" t="s">
        <v>78</v>
      </c>
      <c r="L157" t="s">
        <v>667</v>
      </c>
      <c r="M157" t="s">
        <v>668</v>
      </c>
      <c r="N157" t="s">
        <v>669</v>
      </c>
      <c r="O157" t="s">
        <v>82</v>
      </c>
      <c r="P157" t="str">
        <f>"INVOICE00123450 00123451 00123"</f>
        <v>INVOICE00123450 00123451 00123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6.1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69.61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2</v>
      </c>
      <c r="BJ157">
        <v>6.1</v>
      </c>
      <c r="BK157">
        <v>7</v>
      </c>
      <c r="BL157">
        <v>213.56</v>
      </c>
      <c r="BM157">
        <v>32.03</v>
      </c>
      <c r="BN157">
        <v>245.59</v>
      </c>
      <c r="BO157">
        <v>245.59</v>
      </c>
      <c r="BQ157" t="s">
        <v>670</v>
      </c>
      <c r="BR157" t="s">
        <v>84</v>
      </c>
      <c r="BS157" s="3">
        <v>46000</v>
      </c>
      <c r="BT157" s="4">
        <v>0.48958333333333331</v>
      </c>
      <c r="BU157" t="s">
        <v>671</v>
      </c>
      <c r="BV157" t="s">
        <v>86</v>
      </c>
      <c r="BY157">
        <v>30720</v>
      </c>
      <c r="CA157" t="s">
        <v>210</v>
      </c>
      <c r="CC157" t="s">
        <v>668</v>
      </c>
      <c r="CD157">
        <v>9835</v>
      </c>
      <c r="CE157" t="s">
        <v>103</v>
      </c>
      <c r="CF157" s="3">
        <v>46001</v>
      </c>
      <c r="CI157">
        <v>6</v>
      </c>
      <c r="CJ157">
        <v>3</v>
      </c>
      <c r="CK157">
        <v>43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"GAB2030236"</f>
        <v>GAB2030236</v>
      </c>
      <c r="F158" s="3">
        <v>45992</v>
      </c>
      <c r="G158">
        <v>202609</v>
      </c>
      <c r="H158" t="s">
        <v>75</v>
      </c>
      <c r="I158" t="s">
        <v>76</v>
      </c>
      <c r="J158" t="s">
        <v>77</v>
      </c>
      <c r="K158" t="s">
        <v>78</v>
      </c>
      <c r="L158" t="s">
        <v>79</v>
      </c>
      <c r="M158" t="s">
        <v>80</v>
      </c>
      <c r="N158" t="s">
        <v>672</v>
      </c>
      <c r="O158" t="s">
        <v>82</v>
      </c>
      <c r="P158" t="str">
        <f>"INVOICE00123242 CT098538      "</f>
        <v xml:space="preserve">INVOICE00123242 CT098538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6.1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43.01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0.3</v>
      </c>
      <c r="BJ158">
        <v>2.1</v>
      </c>
      <c r="BK158">
        <v>3</v>
      </c>
      <c r="BL158">
        <v>146.85</v>
      </c>
      <c r="BM158">
        <v>22.03</v>
      </c>
      <c r="BN158">
        <v>168.88</v>
      </c>
      <c r="BO158">
        <v>168.88</v>
      </c>
      <c r="BQ158" t="s">
        <v>673</v>
      </c>
      <c r="BR158" t="s">
        <v>84</v>
      </c>
      <c r="BS158" s="3">
        <v>45995</v>
      </c>
      <c r="BT158" s="4">
        <v>0.75347222222222221</v>
      </c>
      <c r="BU158" t="s">
        <v>674</v>
      </c>
      <c r="BV158" t="s">
        <v>86</v>
      </c>
      <c r="BY158">
        <v>10255.82</v>
      </c>
      <c r="CA158">
        <v>9501025667088</v>
      </c>
      <c r="CC158" t="s">
        <v>80</v>
      </c>
      <c r="CD158" s="5" t="s">
        <v>87</v>
      </c>
      <c r="CE158" t="s">
        <v>138</v>
      </c>
      <c r="CF158" s="3">
        <v>45995</v>
      </c>
      <c r="CI158">
        <v>3</v>
      </c>
      <c r="CJ158">
        <v>3</v>
      </c>
      <c r="CK158">
        <v>41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"GAB2030240"</f>
        <v>GAB2030240</v>
      </c>
      <c r="F159" s="3">
        <v>45992</v>
      </c>
      <c r="G159">
        <v>202609</v>
      </c>
      <c r="H159" t="s">
        <v>75</v>
      </c>
      <c r="I159" t="s">
        <v>76</v>
      </c>
      <c r="J159" t="s">
        <v>77</v>
      </c>
      <c r="K159" t="s">
        <v>78</v>
      </c>
      <c r="L159" t="s">
        <v>156</v>
      </c>
      <c r="M159" t="s">
        <v>157</v>
      </c>
      <c r="N159" t="s">
        <v>675</v>
      </c>
      <c r="O159" t="s">
        <v>82</v>
      </c>
      <c r="P159" t="str">
        <f>"INVOICE00123246 CT098566      "</f>
        <v xml:space="preserve">INVOICE00123246 CT098566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6.1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64.34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2</v>
      </c>
      <c r="BI159">
        <v>7.9</v>
      </c>
      <c r="BJ159">
        <v>26.9</v>
      </c>
      <c r="BK159">
        <v>27</v>
      </c>
      <c r="BL159">
        <v>216.66</v>
      </c>
      <c r="BM159">
        <v>32.5</v>
      </c>
      <c r="BN159">
        <v>249.16</v>
      </c>
      <c r="BO159">
        <v>249.16</v>
      </c>
      <c r="BR159" t="s">
        <v>84</v>
      </c>
      <c r="BS159" s="3">
        <v>45994</v>
      </c>
      <c r="BT159" s="4">
        <v>0.39583333333333331</v>
      </c>
      <c r="BU159" t="s">
        <v>676</v>
      </c>
      <c r="BV159" t="s">
        <v>86</v>
      </c>
      <c r="BY159">
        <v>134728.93</v>
      </c>
      <c r="CA159" t="s">
        <v>290</v>
      </c>
      <c r="CC159" t="s">
        <v>157</v>
      </c>
      <c r="CD159">
        <v>6001</v>
      </c>
      <c r="CE159" t="s">
        <v>88</v>
      </c>
      <c r="CF159" s="3">
        <v>45994</v>
      </c>
      <c r="CI159">
        <v>3</v>
      </c>
      <c r="CJ159">
        <v>2</v>
      </c>
      <c r="CK159">
        <v>41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"GAB2030244"</f>
        <v>GAB2030244</v>
      </c>
      <c r="F160" s="3">
        <v>45992</v>
      </c>
      <c r="G160">
        <v>202609</v>
      </c>
      <c r="H160" t="s">
        <v>75</v>
      </c>
      <c r="I160" t="s">
        <v>76</v>
      </c>
      <c r="J160" t="s">
        <v>77</v>
      </c>
      <c r="K160" t="s">
        <v>78</v>
      </c>
      <c r="L160" t="s">
        <v>267</v>
      </c>
      <c r="M160" t="s">
        <v>268</v>
      </c>
      <c r="N160" t="s">
        <v>677</v>
      </c>
      <c r="O160" t="s">
        <v>82</v>
      </c>
      <c r="P160" t="str">
        <f>"INVOICE00123251 CT098570      "</f>
        <v xml:space="preserve">INVOICE00123251 CT098570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6.1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60.65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1.7</v>
      </c>
      <c r="BJ160">
        <v>5.9</v>
      </c>
      <c r="BK160">
        <v>6</v>
      </c>
      <c r="BL160">
        <v>204.6</v>
      </c>
      <c r="BM160">
        <v>30.69</v>
      </c>
      <c r="BN160">
        <v>235.29</v>
      </c>
      <c r="BO160">
        <v>235.29</v>
      </c>
      <c r="BQ160" t="s">
        <v>678</v>
      </c>
      <c r="BR160" t="s">
        <v>84</v>
      </c>
      <c r="BS160" s="3">
        <v>45995</v>
      </c>
      <c r="BT160" s="4">
        <v>0.44305555555555554</v>
      </c>
      <c r="BU160" t="s">
        <v>679</v>
      </c>
      <c r="BV160" t="s">
        <v>86</v>
      </c>
      <c r="BY160">
        <v>29597.87</v>
      </c>
      <c r="CA160">
        <v>9705146112086</v>
      </c>
      <c r="CC160" t="s">
        <v>268</v>
      </c>
      <c r="CD160" s="5" t="s">
        <v>272</v>
      </c>
      <c r="CE160" t="s">
        <v>121</v>
      </c>
      <c r="CF160" s="3">
        <v>45996</v>
      </c>
      <c r="CI160">
        <v>3</v>
      </c>
      <c r="CJ160">
        <v>3</v>
      </c>
      <c r="CK160">
        <v>43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"GAB2030246"</f>
        <v>GAB2030246</v>
      </c>
      <c r="F161" s="3">
        <v>45992</v>
      </c>
      <c r="G161">
        <v>202609</v>
      </c>
      <c r="H161" t="s">
        <v>75</v>
      </c>
      <c r="I161" t="s">
        <v>76</v>
      </c>
      <c r="J161" t="s">
        <v>77</v>
      </c>
      <c r="K161" t="s">
        <v>78</v>
      </c>
      <c r="L161" t="s">
        <v>524</v>
      </c>
      <c r="M161" t="s">
        <v>525</v>
      </c>
      <c r="N161" t="s">
        <v>680</v>
      </c>
      <c r="O161" t="s">
        <v>82</v>
      </c>
      <c r="P161" t="str">
        <f>"INVOICE00123238 CT098332      "</f>
        <v xml:space="preserve">INVOICE00123238 CT098332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6.1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64.34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3</v>
      </c>
      <c r="BI161">
        <v>10.7</v>
      </c>
      <c r="BJ161">
        <v>26.8</v>
      </c>
      <c r="BK161">
        <v>27</v>
      </c>
      <c r="BL161">
        <v>216.66</v>
      </c>
      <c r="BM161">
        <v>32.5</v>
      </c>
      <c r="BN161">
        <v>249.16</v>
      </c>
      <c r="BO161">
        <v>249.16</v>
      </c>
      <c r="BQ161" t="s">
        <v>681</v>
      </c>
      <c r="BR161" t="s">
        <v>84</v>
      </c>
      <c r="BS161" s="3">
        <v>45996</v>
      </c>
      <c r="BT161" s="4">
        <v>0.41875000000000001</v>
      </c>
      <c r="BU161" t="s">
        <v>682</v>
      </c>
      <c r="BV161" t="s">
        <v>89</v>
      </c>
      <c r="BW161" t="s">
        <v>99</v>
      </c>
      <c r="BX161" t="s">
        <v>683</v>
      </c>
      <c r="BY161">
        <v>133965.42000000001</v>
      </c>
      <c r="CA161" t="s">
        <v>684</v>
      </c>
      <c r="CC161" t="s">
        <v>525</v>
      </c>
      <c r="CD161">
        <v>1470</v>
      </c>
      <c r="CE161" t="s">
        <v>138</v>
      </c>
      <c r="CF161" s="3">
        <v>45997</v>
      </c>
      <c r="CI161">
        <v>2</v>
      </c>
      <c r="CJ161">
        <v>4</v>
      </c>
      <c r="CK161">
        <v>41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"GAB2030257"</f>
        <v>GAB2030257</v>
      </c>
      <c r="F162" s="3">
        <v>45992</v>
      </c>
      <c r="G162">
        <v>202609</v>
      </c>
      <c r="H162" t="s">
        <v>75</v>
      </c>
      <c r="I162" t="s">
        <v>76</v>
      </c>
      <c r="J162" t="s">
        <v>77</v>
      </c>
      <c r="K162" t="s">
        <v>78</v>
      </c>
      <c r="L162" t="s">
        <v>401</v>
      </c>
      <c r="M162" t="s">
        <v>402</v>
      </c>
      <c r="N162" t="s">
        <v>685</v>
      </c>
      <c r="O162" t="s">
        <v>82</v>
      </c>
      <c r="P162" t="str">
        <f>"INVOICE00123270 CT098586      "</f>
        <v xml:space="preserve">INVOICE00123270 CT098586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6.1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231.02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5</v>
      </c>
      <c r="BI162">
        <v>20.6</v>
      </c>
      <c r="BJ162">
        <v>69.2</v>
      </c>
      <c r="BK162">
        <v>70</v>
      </c>
      <c r="BL162">
        <v>762.17</v>
      </c>
      <c r="BM162">
        <v>114.33</v>
      </c>
      <c r="BN162">
        <v>876.5</v>
      </c>
      <c r="BO162">
        <v>876.5</v>
      </c>
      <c r="BQ162" t="s">
        <v>686</v>
      </c>
      <c r="BR162" t="s">
        <v>84</v>
      </c>
      <c r="BS162" s="3">
        <v>45995</v>
      </c>
      <c r="BT162" s="4">
        <v>0.52777777777777779</v>
      </c>
      <c r="BU162" t="s">
        <v>687</v>
      </c>
      <c r="BV162" t="s">
        <v>86</v>
      </c>
      <c r="BY162">
        <v>346152.78</v>
      </c>
      <c r="CA162" t="s">
        <v>688</v>
      </c>
      <c r="CC162" t="s">
        <v>402</v>
      </c>
      <c r="CD162">
        <v>9460</v>
      </c>
      <c r="CE162" t="s">
        <v>88</v>
      </c>
      <c r="CF162" s="3">
        <v>45995</v>
      </c>
      <c r="CI162">
        <v>6</v>
      </c>
      <c r="CJ162">
        <v>3</v>
      </c>
      <c r="CK162">
        <v>43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"GAB2030269"</f>
        <v>GAB2030269</v>
      </c>
      <c r="F163" s="3">
        <v>45992</v>
      </c>
      <c r="G163">
        <v>202609</v>
      </c>
      <c r="H163" t="s">
        <v>75</v>
      </c>
      <c r="I163" t="s">
        <v>76</v>
      </c>
      <c r="J163" t="s">
        <v>77</v>
      </c>
      <c r="K163" t="s">
        <v>78</v>
      </c>
      <c r="L163" t="s">
        <v>90</v>
      </c>
      <c r="M163" t="s">
        <v>91</v>
      </c>
      <c r="N163" t="s">
        <v>689</v>
      </c>
      <c r="O163" t="s">
        <v>82</v>
      </c>
      <c r="P163" t="str">
        <f>"INVOICE00123281 CT098595      "</f>
        <v xml:space="preserve">INVOICE00123281 CT098595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6.1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43.01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2.4</v>
      </c>
      <c r="BJ163">
        <v>6.1</v>
      </c>
      <c r="BK163">
        <v>7</v>
      </c>
      <c r="BL163">
        <v>146.85</v>
      </c>
      <c r="BM163">
        <v>22.03</v>
      </c>
      <c r="BN163">
        <v>168.88</v>
      </c>
      <c r="BO163">
        <v>168.88</v>
      </c>
      <c r="BR163" t="s">
        <v>84</v>
      </c>
      <c r="BS163" s="3">
        <v>45994</v>
      </c>
      <c r="BT163" s="4">
        <v>0.71944444444444444</v>
      </c>
      <c r="BU163" t="s">
        <v>690</v>
      </c>
      <c r="BV163" t="s">
        <v>86</v>
      </c>
      <c r="BY163">
        <v>30551.85</v>
      </c>
      <c r="CA163" t="s">
        <v>691</v>
      </c>
      <c r="CC163" t="s">
        <v>91</v>
      </c>
      <c r="CD163">
        <v>4001</v>
      </c>
      <c r="CE163" t="s">
        <v>121</v>
      </c>
      <c r="CF163" s="3">
        <v>45994</v>
      </c>
      <c r="CI163">
        <v>3</v>
      </c>
      <c r="CJ163">
        <v>2</v>
      </c>
      <c r="CK163">
        <v>41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"GAB2030272"</f>
        <v>GAB2030272</v>
      </c>
      <c r="F164" s="3">
        <v>45992</v>
      </c>
      <c r="G164">
        <v>202609</v>
      </c>
      <c r="H164" t="s">
        <v>75</v>
      </c>
      <c r="I164" t="s">
        <v>76</v>
      </c>
      <c r="J164" t="s">
        <v>77</v>
      </c>
      <c r="K164" t="s">
        <v>78</v>
      </c>
      <c r="L164" t="s">
        <v>93</v>
      </c>
      <c r="M164" t="s">
        <v>94</v>
      </c>
      <c r="N164" t="s">
        <v>149</v>
      </c>
      <c r="O164" t="s">
        <v>82</v>
      </c>
      <c r="P164" t="str">
        <f>"INVOICE00123288 CT098474      "</f>
        <v xml:space="preserve">INVOICE00123288 CT098474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6.1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43.01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0.5</v>
      </c>
      <c r="BJ164">
        <v>3.4</v>
      </c>
      <c r="BK164">
        <v>4</v>
      </c>
      <c r="BL164">
        <v>146.85</v>
      </c>
      <c r="BM164">
        <v>22.03</v>
      </c>
      <c r="BN164">
        <v>168.88</v>
      </c>
      <c r="BO164">
        <v>168.88</v>
      </c>
      <c r="BQ164" t="s">
        <v>97</v>
      </c>
      <c r="BR164" t="s">
        <v>84</v>
      </c>
      <c r="BS164" s="3">
        <v>45994</v>
      </c>
      <c r="BT164" s="4">
        <v>0.4</v>
      </c>
      <c r="BU164" t="s">
        <v>97</v>
      </c>
      <c r="BV164" t="s">
        <v>86</v>
      </c>
      <c r="BY164">
        <v>16828.349999999999</v>
      </c>
      <c r="CA164">
        <v>8909235965088</v>
      </c>
      <c r="CC164" t="s">
        <v>94</v>
      </c>
      <c r="CD164" s="5" t="s">
        <v>102</v>
      </c>
      <c r="CE164" t="s">
        <v>138</v>
      </c>
      <c r="CF164" s="3">
        <v>45994</v>
      </c>
      <c r="CI164">
        <v>3</v>
      </c>
      <c r="CJ164">
        <v>2</v>
      </c>
      <c r="CK164">
        <v>41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"GAB2030275"</f>
        <v>GAB2030275</v>
      </c>
      <c r="F165" s="3">
        <v>45992</v>
      </c>
      <c r="G165">
        <v>202609</v>
      </c>
      <c r="H165" t="s">
        <v>75</v>
      </c>
      <c r="I165" t="s">
        <v>76</v>
      </c>
      <c r="J165" t="s">
        <v>77</v>
      </c>
      <c r="K165" t="s">
        <v>78</v>
      </c>
      <c r="L165" t="s">
        <v>692</v>
      </c>
      <c r="M165" t="s">
        <v>693</v>
      </c>
      <c r="N165" t="s">
        <v>694</v>
      </c>
      <c r="O165" t="s">
        <v>82</v>
      </c>
      <c r="P165" t="str">
        <f>"INVOICE00123303 CT098600      "</f>
        <v xml:space="preserve">INVOICE00123303 CT098600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6.1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100.92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2</v>
      </c>
      <c r="BI165">
        <v>8.1999999999999993</v>
      </c>
      <c r="BJ165">
        <v>27.6</v>
      </c>
      <c r="BK165">
        <v>28</v>
      </c>
      <c r="BL165">
        <v>336.39</v>
      </c>
      <c r="BM165">
        <v>50.46</v>
      </c>
      <c r="BN165">
        <v>386.85</v>
      </c>
      <c r="BO165">
        <v>386.85</v>
      </c>
      <c r="BR165" t="s">
        <v>84</v>
      </c>
      <c r="BS165" s="3">
        <v>45995</v>
      </c>
      <c r="BT165" s="4">
        <v>0.54305555555555551</v>
      </c>
      <c r="BU165" t="s">
        <v>695</v>
      </c>
      <c r="BV165" t="s">
        <v>86</v>
      </c>
      <c r="BY165">
        <v>137918.97</v>
      </c>
      <c r="CA165" t="s">
        <v>696</v>
      </c>
      <c r="CC165" t="s">
        <v>693</v>
      </c>
      <c r="CD165">
        <v>1380</v>
      </c>
      <c r="CE165" t="s">
        <v>88</v>
      </c>
      <c r="CF165" s="3">
        <v>45995</v>
      </c>
      <c r="CI165">
        <v>2</v>
      </c>
      <c r="CJ165">
        <v>3</v>
      </c>
      <c r="CK165">
        <v>43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"GAB2030237"</f>
        <v>GAB2030237</v>
      </c>
      <c r="F166" s="3">
        <v>45992</v>
      </c>
      <c r="G166">
        <v>202609</v>
      </c>
      <c r="H166" t="s">
        <v>75</v>
      </c>
      <c r="I166" t="s">
        <v>76</v>
      </c>
      <c r="J166" t="s">
        <v>77</v>
      </c>
      <c r="K166" t="s">
        <v>78</v>
      </c>
      <c r="L166" t="s">
        <v>163</v>
      </c>
      <c r="M166" t="s">
        <v>164</v>
      </c>
      <c r="N166" t="s">
        <v>697</v>
      </c>
      <c r="O166" t="s">
        <v>96</v>
      </c>
      <c r="P166" t="str">
        <f>"INVOICE00123241 CT098563      "</f>
        <v xml:space="preserve">INVOICE00123241 CT098563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38.909999999999997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17.41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0.2</v>
      </c>
      <c r="BJ166">
        <v>3.3</v>
      </c>
      <c r="BK166">
        <v>3.5</v>
      </c>
      <c r="BL166">
        <v>144.75</v>
      </c>
      <c r="BM166">
        <v>21.71</v>
      </c>
      <c r="BN166">
        <v>166.46</v>
      </c>
      <c r="BO166">
        <v>166.46</v>
      </c>
      <c r="BQ166" t="s">
        <v>698</v>
      </c>
      <c r="BR166" t="s">
        <v>84</v>
      </c>
      <c r="BS166" s="3">
        <v>45994</v>
      </c>
      <c r="BT166" s="4">
        <v>0.53402777777777777</v>
      </c>
      <c r="BU166" t="s">
        <v>699</v>
      </c>
      <c r="BV166" t="s">
        <v>89</v>
      </c>
      <c r="BY166">
        <v>16340.4</v>
      </c>
      <c r="BZ166" t="s">
        <v>328</v>
      </c>
      <c r="CA166">
        <v>9008085304081</v>
      </c>
      <c r="CC166" t="s">
        <v>164</v>
      </c>
      <c r="CD166">
        <v>1803</v>
      </c>
      <c r="CE166" t="s">
        <v>174</v>
      </c>
      <c r="CF166" s="3">
        <v>45995</v>
      </c>
      <c r="CI166">
        <v>0</v>
      </c>
      <c r="CJ166">
        <v>0</v>
      </c>
      <c r="CK166">
        <v>21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"GAB2030238"</f>
        <v>GAB2030238</v>
      </c>
      <c r="F167" s="3">
        <v>45992</v>
      </c>
      <c r="G167">
        <v>202609</v>
      </c>
      <c r="H167" t="s">
        <v>75</v>
      </c>
      <c r="I167" t="s">
        <v>76</v>
      </c>
      <c r="J167" t="s">
        <v>77</v>
      </c>
      <c r="K167" t="s">
        <v>78</v>
      </c>
      <c r="L167" t="s">
        <v>524</v>
      </c>
      <c r="M167" t="s">
        <v>525</v>
      </c>
      <c r="N167" t="s">
        <v>621</v>
      </c>
      <c r="O167" t="s">
        <v>96</v>
      </c>
      <c r="P167" t="str">
        <f>"INVOICE00123243 CT098562      "</f>
        <v xml:space="preserve">INVOICE00123243 CT098562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22.24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17.41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0.2</v>
      </c>
      <c r="BJ167">
        <v>1.9</v>
      </c>
      <c r="BK167">
        <v>2</v>
      </c>
      <c r="BL167">
        <v>90.19</v>
      </c>
      <c r="BM167">
        <v>13.53</v>
      </c>
      <c r="BN167">
        <v>103.72</v>
      </c>
      <c r="BO167">
        <v>103.72</v>
      </c>
      <c r="BQ167" t="s">
        <v>527</v>
      </c>
      <c r="BR167" t="s">
        <v>84</v>
      </c>
      <c r="BS167" s="3">
        <v>45994</v>
      </c>
      <c r="BT167" s="4">
        <v>0.40972222222222221</v>
      </c>
      <c r="BU167" t="s">
        <v>700</v>
      </c>
      <c r="BV167" t="s">
        <v>89</v>
      </c>
      <c r="BW167" t="s">
        <v>99</v>
      </c>
      <c r="BX167" t="s">
        <v>701</v>
      </c>
      <c r="BY167">
        <v>9672.66</v>
      </c>
      <c r="BZ167" t="s">
        <v>328</v>
      </c>
      <c r="CA167" t="s">
        <v>529</v>
      </c>
      <c r="CC167" t="s">
        <v>525</v>
      </c>
      <c r="CD167">
        <v>1475</v>
      </c>
      <c r="CE167" t="s">
        <v>179</v>
      </c>
      <c r="CF167" s="3">
        <v>45994</v>
      </c>
      <c r="CI167">
        <v>1</v>
      </c>
      <c r="CJ167">
        <v>2</v>
      </c>
      <c r="CK167">
        <v>21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"GAB2030239"</f>
        <v>GAB2030239</v>
      </c>
      <c r="F168" s="3">
        <v>45992</v>
      </c>
      <c r="G168">
        <v>202609</v>
      </c>
      <c r="H168" t="s">
        <v>75</v>
      </c>
      <c r="I168" t="s">
        <v>76</v>
      </c>
      <c r="J168" t="s">
        <v>77</v>
      </c>
      <c r="K168" t="s">
        <v>78</v>
      </c>
      <c r="L168" t="s">
        <v>163</v>
      </c>
      <c r="M168" t="s">
        <v>164</v>
      </c>
      <c r="N168" t="s">
        <v>702</v>
      </c>
      <c r="O168" t="s">
        <v>96</v>
      </c>
      <c r="P168" t="str">
        <f>"INVOICE00123240 CT098564      "</f>
        <v xml:space="preserve">INVOICE00123240 CT098564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22.24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0.1</v>
      </c>
      <c r="BJ168">
        <v>1.8</v>
      </c>
      <c r="BK168">
        <v>2</v>
      </c>
      <c r="BL168">
        <v>72.78</v>
      </c>
      <c r="BM168">
        <v>10.92</v>
      </c>
      <c r="BN168">
        <v>83.7</v>
      </c>
      <c r="BO168">
        <v>83.7</v>
      </c>
      <c r="BQ168" t="s">
        <v>703</v>
      </c>
      <c r="BR168" t="s">
        <v>84</v>
      </c>
      <c r="BS168" s="3">
        <v>45994</v>
      </c>
      <c r="BT168" s="4">
        <v>0.41666666666666669</v>
      </c>
      <c r="BU168" t="s">
        <v>704</v>
      </c>
      <c r="BV168" t="s">
        <v>89</v>
      </c>
      <c r="BW168" t="s">
        <v>99</v>
      </c>
      <c r="BX168" t="s">
        <v>705</v>
      </c>
      <c r="BY168">
        <v>9008.01</v>
      </c>
      <c r="BZ168" t="s">
        <v>101</v>
      </c>
      <c r="CA168" t="s">
        <v>706</v>
      </c>
      <c r="CC168" t="s">
        <v>164</v>
      </c>
      <c r="CD168">
        <v>2196</v>
      </c>
      <c r="CE168" t="s">
        <v>169</v>
      </c>
      <c r="CF168" s="3">
        <v>45995</v>
      </c>
      <c r="CI168">
        <v>1</v>
      </c>
      <c r="CJ168">
        <v>2</v>
      </c>
      <c r="CK168">
        <v>21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"GAB2030241"</f>
        <v>GAB2030241</v>
      </c>
      <c r="F169" s="3">
        <v>45992</v>
      </c>
      <c r="G169">
        <v>202609</v>
      </c>
      <c r="H169" t="s">
        <v>75</v>
      </c>
      <c r="I169" t="s">
        <v>76</v>
      </c>
      <c r="J169" t="s">
        <v>77</v>
      </c>
      <c r="K169" t="s">
        <v>78</v>
      </c>
      <c r="L169" t="s">
        <v>445</v>
      </c>
      <c r="M169" t="s">
        <v>446</v>
      </c>
      <c r="N169" t="s">
        <v>593</v>
      </c>
      <c r="O169" t="s">
        <v>96</v>
      </c>
      <c r="P169" t="str">
        <f>"INVOICE00123247 CT098568      "</f>
        <v xml:space="preserve">INVOICE00123247 CT098568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22.24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0.6</v>
      </c>
      <c r="BJ169">
        <v>1.8</v>
      </c>
      <c r="BK169">
        <v>2</v>
      </c>
      <c r="BL169">
        <v>72.78</v>
      </c>
      <c r="BM169">
        <v>10.92</v>
      </c>
      <c r="BN169">
        <v>83.7</v>
      </c>
      <c r="BO169">
        <v>83.7</v>
      </c>
      <c r="BQ169" t="s">
        <v>594</v>
      </c>
      <c r="BR169" t="s">
        <v>84</v>
      </c>
      <c r="BS169" s="3">
        <v>45994</v>
      </c>
      <c r="BT169" s="4">
        <v>0.40486111111111112</v>
      </c>
      <c r="BU169" t="s">
        <v>707</v>
      </c>
      <c r="BV169" t="s">
        <v>86</v>
      </c>
      <c r="BY169">
        <v>9121.35</v>
      </c>
      <c r="BZ169" t="s">
        <v>101</v>
      </c>
      <c r="CA169" t="s">
        <v>596</v>
      </c>
      <c r="CC169" t="s">
        <v>446</v>
      </c>
      <c r="CD169" s="5" t="s">
        <v>452</v>
      </c>
      <c r="CE169" t="s">
        <v>414</v>
      </c>
      <c r="CF169" s="3">
        <v>45994</v>
      </c>
      <c r="CI169">
        <v>2</v>
      </c>
      <c r="CJ169">
        <v>2</v>
      </c>
      <c r="CK169">
        <v>21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"GAB2030242"</f>
        <v>GAB2030242</v>
      </c>
      <c r="F170" s="3">
        <v>45992</v>
      </c>
      <c r="G170">
        <v>202609</v>
      </c>
      <c r="H170" t="s">
        <v>75</v>
      </c>
      <c r="I170" t="s">
        <v>76</v>
      </c>
      <c r="J170" t="s">
        <v>77</v>
      </c>
      <c r="K170" t="s">
        <v>78</v>
      </c>
      <c r="L170" t="s">
        <v>613</v>
      </c>
      <c r="M170" t="s">
        <v>614</v>
      </c>
      <c r="N170" t="s">
        <v>708</v>
      </c>
      <c r="O170" t="s">
        <v>96</v>
      </c>
      <c r="P170" t="str">
        <f>"INVOICE00123249 CT098581      "</f>
        <v xml:space="preserve">INVOICE00123249 CT098581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38.909999999999997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0.2</v>
      </c>
      <c r="BJ170">
        <v>3.1</v>
      </c>
      <c r="BK170">
        <v>3.5</v>
      </c>
      <c r="BL170">
        <v>127.34</v>
      </c>
      <c r="BM170">
        <v>19.100000000000001</v>
      </c>
      <c r="BN170">
        <v>146.44</v>
      </c>
      <c r="BO170">
        <v>146.44</v>
      </c>
      <c r="BR170" t="s">
        <v>84</v>
      </c>
      <c r="BS170" s="3">
        <v>45994</v>
      </c>
      <c r="BT170" s="4">
        <v>0.40694444444444444</v>
      </c>
      <c r="BU170" t="s">
        <v>709</v>
      </c>
      <c r="BV170" t="s">
        <v>89</v>
      </c>
      <c r="BY170">
        <v>15698.1</v>
      </c>
      <c r="BZ170" t="s">
        <v>101</v>
      </c>
      <c r="CA170" t="s">
        <v>710</v>
      </c>
      <c r="CC170" t="s">
        <v>614</v>
      </c>
      <c r="CD170">
        <v>1682</v>
      </c>
      <c r="CE170" t="s">
        <v>179</v>
      </c>
      <c r="CF170" s="3">
        <v>45995</v>
      </c>
      <c r="CI170">
        <v>1</v>
      </c>
      <c r="CJ170">
        <v>2</v>
      </c>
      <c r="CK170">
        <v>21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"GAB2030245"</f>
        <v>GAB2030245</v>
      </c>
      <c r="F171" s="3">
        <v>45992</v>
      </c>
      <c r="G171">
        <v>202609</v>
      </c>
      <c r="H171" t="s">
        <v>75</v>
      </c>
      <c r="I171" t="s">
        <v>76</v>
      </c>
      <c r="J171" t="s">
        <v>77</v>
      </c>
      <c r="K171" t="s">
        <v>78</v>
      </c>
      <c r="L171" t="s">
        <v>530</v>
      </c>
      <c r="M171" t="s">
        <v>531</v>
      </c>
      <c r="N171" t="s">
        <v>532</v>
      </c>
      <c r="O171" t="s">
        <v>96</v>
      </c>
      <c r="P171" t="str">
        <f>"INVOICE00123252 CT098574      "</f>
        <v xml:space="preserve">INVOICE00123252 CT098574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62.55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3</v>
      </c>
      <c r="BK171">
        <v>3</v>
      </c>
      <c r="BL171">
        <v>204.7</v>
      </c>
      <c r="BM171">
        <v>30.71</v>
      </c>
      <c r="BN171">
        <v>235.41</v>
      </c>
      <c r="BO171">
        <v>235.41</v>
      </c>
      <c r="BQ171" t="s">
        <v>533</v>
      </c>
      <c r="BR171" t="s">
        <v>84</v>
      </c>
      <c r="BS171" s="3">
        <v>45994</v>
      </c>
      <c r="BT171" s="4">
        <v>0.36944444444444446</v>
      </c>
      <c r="BU171" t="s">
        <v>711</v>
      </c>
      <c r="BV171" t="s">
        <v>89</v>
      </c>
      <c r="BW171" t="s">
        <v>284</v>
      </c>
      <c r="BX171" t="s">
        <v>619</v>
      </c>
      <c r="BY171">
        <v>14952.96</v>
      </c>
      <c r="BZ171" t="s">
        <v>101</v>
      </c>
      <c r="CA171">
        <v>9608125162082</v>
      </c>
      <c r="CC171" t="s">
        <v>531</v>
      </c>
      <c r="CD171">
        <v>1900</v>
      </c>
      <c r="CE171" t="s">
        <v>257</v>
      </c>
      <c r="CF171" s="3">
        <v>45994</v>
      </c>
      <c r="CI171">
        <v>1</v>
      </c>
      <c r="CJ171">
        <v>2</v>
      </c>
      <c r="CK171">
        <v>23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"GAB2030247"</f>
        <v>GAB2030247</v>
      </c>
      <c r="F172" s="3">
        <v>45992</v>
      </c>
      <c r="G172">
        <v>202609</v>
      </c>
      <c r="H172" t="s">
        <v>75</v>
      </c>
      <c r="I172" t="s">
        <v>76</v>
      </c>
      <c r="J172" t="s">
        <v>77</v>
      </c>
      <c r="K172" t="s">
        <v>78</v>
      </c>
      <c r="L172" t="s">
        <v>75</v>
      </c>
      <c r="M172" t="s">
        <v>76</v>
      </c>
      <c r="N172" t="s">
        <v>423</v>
      </c>
      <c r="O172" t="s">
        <v>96</v>
      </c>
      <c r="P172" t="str">
        <f>"invoice00123257 CT098579      "</f>
        <v xml:space="preserve">invoice00123257 CT098579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17.37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0.1</v>
      </c>
      <c r="BJ172">
        <v>2.5</v>
      </c>
      <c r="BK172">
        <v>3</v>
      </c>
      <c r="BL172">
        <v>56.85</v>
      </c>
      <c r="BM172">
        <v>8.5299999999999994</v>
      </c>
      <c r="BN172">
        <v>65.38</v>
      </c>
      <c r="BO172">
        <v>65.38</v>
      </c>
      <c r="BQ172" t="s">
        <v>712</v>
      </c>
      <c r="BR172" t="s">
        <v>84</v>
      </c>
      <c r="BS172" s="3">
        <v>45993</v>
      </c>
      <c r="BT172" s="4">
        <v>0.65625</v>
      </c>
      <c r="BU172" t="s">
        <v>425</v>
      </c>
      <c r="BV172" t="s">
        <v>89</v>
      </c>
      <c r="BW172" t="s">
        <v>190</v>
      </c>
      <c r="BX172" t="s">
        <v>344</v>
      </c>
      <c r="BY172">
        <v>12287.7</v>
      </c>
      <c r="BZ172" t="s">
        <v>101</v>
      </c>
      <c r="CA172" t="s">
        <v>426</v>
      </c>
      <c r="CC172" t="s">
        <v>76</v>
      </c>
      <c r="CD172">
        <v>7550</v>
      </c>
      <c r="CE172" t="s">
        <v>162</v>
      </c>
      <c r="CF172" s="3">
        <v>45994</v>
      </c>
      <c r="CI172">
        <v>1</v>
      </c>
      <c r="CJ172">
        <v>1</v>
      </c>
      <c r="CK172">
        <v>22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"GAB2030248"</f>
        <v>GAB2030248</v>
      </c>
      <c r="F173" s="3">
        <v>45992</v>
      </c>
      <c r="G173">
        <v>202609</v>
      </c>
      <c r="H173" t="s">
        <v>75</v>
      </c>
      <c r="I173" t="s">
        <v>76</v>
      </c>
      <c r="J173" t="s">
        <v>77</v>
      </c>
      <c r="K173" t="s">
        <v>78</v>
      </c>
      <c r="L173" t="s">
        <v>205</v>
      </c>
      <c r="M173" t="s">
        <v>206</v>
      </c>
      <c r="N173" t="s">
        <v>589</v>
      </c>
      <c r="O173" t="s">
        <v>96</v>
      </c>
      <c r="P173" t="str">
        <f>"INVOICE00123255 CT098582      "</f>
        <v xml:space="preserve">INVOICE00123255 CT098582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17.37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0.2</v>
      </c>
      <c r="BJ173">
        <v>1.9</v>
      </c>
      <c r="BK173">
        <v>2</v>
      </c>
      <c r="BL173">
        <v>56.85</v>
      </c>
      <c r="BM173">
        <v>8.5299999999999994</v>
      </c>
      <c r="BN173">
        <v>65.38</v>
      </c>
      <c r="BO173">
        <v>65.38</v>
      </c>
      <c r="BQ173" t="s">
        <v>590</v>
      </c>
      <c r="BR173" t="s">
        <v>84</v>
      </c>
      <c r="BS173" s="3">
        <v>45993</v>
      </c>
      <c r="BT173" s="4">
        <v>0.67986111111111114</v>
      </c>
      <c r="BU173" t="s">
        <v>713</v>
      </c>
      <c r="BV173" t="s">
        <v>89</v>
      </c>
      <c r="BW173" t="s">
        <v>190</v>
      </c>
      <c r="BX173" t="s">
        <v>714</v>
      </c>
      <c r="BY173">
        <v>9517.5</v>
      </c>
      <c r="BZ173" t="s">
        <v>101</v>
      </c>
      <c r="CA173" t="s">
        <v>715</v>
      </c>
      <c r="CC173" t="s">
        <v>206</v>
      </c>
      <c r="CD173">
        <v>7600</v>
      </c>
      <c r="CE173" t="s">
        <v>179</v>
      </c>
      <c r="CF173" s="3">
        <v>45994</v>
      </c>
      <c r="CI173">
        <v>1</v>
      </c>
      <c r="CJ173">
        <v>1</v>
      </c>
      <c r="CK173">
        <v>22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"GAB2030249"</f>
        <v>GAB2030249</v>
      </c>
      <c r="F174" s="3">
        <v>45992</v>
      </c>
      <c r="G174">
        <v>202609</v>
      </c>
      <c r="H174" t="s">
        <v>75</v>
      </c>
      <c r="I174" t="s">
        <v>76</v>
      </c>
      <c r="J174" t="s">
        <v>77</v>
      </c>
      <c r="K174" t="s">
        <v>78</v>
      </c>
      <c r="L174" t="s">
        <v>75</v>
      </c>
      <c r="M174" t="s">
        <v>76</v>
      </c>
      <c r="N174" t="s">
        <v>231</v>
      </c>
      <c r="O174" t="s">
        <v>96</v>
      </c>
      <c r="P174" t="str">
        <f>"INVOICE00123256 CT098580      "</f>
        <v xml:space="preserve">INVOICE00123256 CT098580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17.37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0.6</v>
      </c>
      <c r="BJ174">
        <v>1.7</v>
      </c>
      <c r="BK174">
        <v>2</v>
      </c>
      <c r="BL174">
        <v>56.85</v>
      </c>
      <c r="BM174">
        <v>8.5299999999999994</v>
      </c>
      <c r="BN174">
        <v>65.38</v>
      </c>
      <c r="BO174">
        <v>65.38</v>
      </c>
      <c r="BQ174" t="s">
        <v>232</v>
      </c>
      <c r="BR174" t="s">
        <v>84</v>
      </c>
      <c r="BS174" s="3">
        <v>45993</v>
      </c>
      <c r="BT174" s="4">
        <v>0.48680555555555555</v>
      </c>
      <c r="BU174" t="s">
        <v>716</v>
      </c>
      <c r="BV174" t="s">
        <v>89</v>
      </c>
      <c r="BW174" t="s">
        <v>190</v>
      </c>
      <c r="BX174" t="s">
        <v>717</v>
      </c>
      <c r="BY174">
        <v>8376.75</v>
      </c>
      <c r="BZ174" t="s">
        <v>101</v>
      </c>
      <c r="CA174" t="s">
        <v>234</v>
      </c>
      <c r="CC174" t="s">
        <v>76</v>
      </c>
      <c r="CD174">
        <v>7460</v>
      </c>
      <c r="CE174" t="s">
        <v>286</v>
      </c>
      <c r="CF174" s="3">
        <v>45994</v>
      </c>
      <c r="CI174">
        <v>1</v>
      </c>
      <c r="CJ174">
        <v>1</v>
      </c>
      <c r="CK174">
        <v>22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"GAB2030251"</f>
        <v>GAB2030251</v>
      </c>
      <c r="F175" s="3">
        <v>45992</v>
      </c>
      <c r="G175">
        <v>202609</v>
      </c>
      <c r="H175" t="s">
        <v>75</v>
      </c>
      <c r="I175" t="s">
        <v>76</v>
      </c>
      <c r="J175" t="s">
        <v>77</v>
      </c>
      <c r="K175" t="s">
        <v>78</v>
      </c>
      <c r="L175" t="s">
        <v>75</v>
      </c>
      <c r="M175" t="s">
        <v>76</v>
      </c>
      <c r="N175" t="s">
        <v>474</v>
      </c>
      <c r="O175" t="s">
        <v>96</v>
      </c>
      <c r="P175" t="str">
        <f>"INVOICE00123259 CT098572      "</f>
        <v xml:space="preserve">INVOICE00123259 CT098572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17.37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0.3</v>
      </c>
      <c r="BJ175">
        <v>2.6</v>
      </c>
      <c r="BK175">
        <v>3</v>
      </c>
      <c r="BL175">
        <v>56.85</v>
      </c>
      <c r="BM175">
        <v>8.5299999999999994</v>
      </c>
      <c r="BN175">
        <v>65.38</v>
      </c>
      <c r="BO175">
        <v>65.38</v>
      </c>
      <c r="BR175" t="s">
        <v>84</v>
      </c>
      <c r="BS175" s="3">
        <v>45993</v>
      </c>
      <c r="BT175" s="4">
        <v>0.45277777777777778</v>
      </c>
      <c r="BU175" t="s">
        <v>718</v>
      </c>
      <c r="BV175" t="s">
        <v>89</v>
      </c>
      <c r="BW175" t="s">
        <v>190</v>
      </c>
      <c r="BX175" t="s">
        <v>717</v>
      </c>
      <c r="BY175">
        <v>12802.02</v>
      </c>
      <c r="BZ175" t="s">
        <v>101</v>
      </c>
      <c r="CA175" t="s">
        <v>476</v>
      </c>
      <c r="CC175" t="s">
        <v>76</v>
      </c>
      <c r="CD175">
        <v>7700</v>
      </c>
      <c r="CE175" t="s">
        <v>174</v>
      </c>
      <c r="CF175" s="3">
        <v>45994</v>
      </c>
      <c r="CI175">
        <v>1</v>
      </c>
      <c r="CJ175">
        <v>1</v>
      </c>
      <c r="CK175">
        <v>22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"GAB2030253"</f>
        <v>GAB2030253</v>
      </c>
      <c r="F176" s="3">
        <v>45992</v>
      </c>
      <c r="G176">
        <v>202609</v>
      </c>
      <c r="H176" t="s">
        <v>75</v>
      </c>
      <c r="I176" t="s">
        <v>76</v>
      </c>
      <c r="J176" t="s">
        <v>77</v>
      </c>
      <c r="K176" t="s">
        <v>78</v>
      </c>
      <c r="L176" t="s">
        <v>122</v>
      </c>
      <c r="M176" t="s">
        <v>123</v>
      </c>
      <c r="N176" t="s">
        <v>719</v>
      </c>
      <c r="O176" t="s">
        <v>96</v>
      </c>
      <c r="P176" t="str">
        <f>"INVOICE00123265 CT098584      "</f>
        <v xml:space="preserve">INVOICE00123265 CT098584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62.55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0.3</v>
      </c>
      <c r="BJ176">
        <v>2.6</v>
      </c>
      <c r="BK176">
        <v>3</v>
      </c>
      <c r="BL176">
        <v>204.7</v>
      </c>
      <c r="BM176">
        <v>30.71</v>
      </c>
      <c r="BN176">
        <v>235.41</v>
      </c>
      <c r="BO176">
        <v>235.41</v>
      </c>
      <c r="BQ176" t="s">
        <v>720</v>
      </c>
      <c r="BR176" t="s">
        <v>84</v>
      </c>
      <c r="BS176" s="3">
        <v>45994</v>
      </c>
      <c r="BT176" s="4">
        <v>0.40555555555555556</v>
      </c>
      <c r="BU176" t="s">
        <v>721</v>
      </c>
      <c r="BV176" t="s">
        <v>89</v>
      </c>
      <c r="BY176">
        <v>12940.18</v>
      </c>
      <c r="BZ176" t="s">
        <v>101</v>
      </c>
      <c r="CC176" t="s">
        <v>123</v>
      </c>
      <c r="CD176">
        <v>1039</v>
      </c>
      <c r="CE176" t="s">
        <v>257</v>
      </c>
      <c r="CF176" s="3">
        <v>45995</v>
      </c>
      <c r="CI176">
        <v>1</v>
      </c>
      <c r="CJ176">
        <v>2</v>
      </c>
      <c r="CK176">
        <v>23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"GAB2030254"</f>
        <v>GAB2030254</v>
      </c>
      <c r="F177" s="3">
        <v>45992</v>
      </c>
      <c r="G177">
        <v>202609</v>
      </c>
      <c r="H177" t="s">
        <v>75</v>
      </c>
      <c r="I177" t="s">
        <v>76</v>
      </c>
      <c r="J177" t="s">
        <v>77</v>
      </c>
      <c r="K177" t="s">
        <v>78</v>
      </c>
      <c r="L177" t="s">
        <v>599</v>
      </c>
      <c r="M177" t="s">
        <v>600</v>
      </c>
      <c r="N177" t="s">
        <v>601</v>
      </c>
      <c r="O177" t="s">
        <v>96</v>
      </c>
      <c r="P177" t="str">
        <f>"INVOICE00042038 00042035 ORDGS"</f>
        <v>INVOICE00042038 00042035 ORDGS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33.35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0.2</v>
      </c>
      <c r="BJ177">
        <v>2.6</v>
      </c>
      <c r="BK177">
        <v>3</v>
      </c>
      <c r="BL177">
        <v>109.15</v>
      </c>
      <c r="BM177">
        <v>16.37</v>
      </c>
      <c r="BN177">
        <v>125.52</v>
      </c>
      <c r="BO177">
        <v>125.52</v>
      </c>
      <c r="BQ177" t="s">
        <v>722</v>
      </c>
      <c r="BR177" t="s">
        <v>84</v>
      </c>
      <c r="BS177" s="3">
        <v>45994</v>
      </c>
      <c r="BT177" s="4">
        <v>0.29444444444444445</v>
      </c>
      <c r="BU177" t="s">
        <v>723</v>
      </c>
      <c r="BV177" t="s">
        <v>89</v>
      </c>
      <c r="BY177">
        <v>13047.9</v>
      </c>
      <c r="BZ177" t="s">
        <v>101</v>
      </c>
      <c r="CA177" t="s">
        <v>724</v>
      </c>
      <c r="CC177" t="s">
        <v>600</v>
      </c>
      <c r="CD177">
        <v>1416</v>
      </c>
      <c r="CE177" t="s">
        <v>174</v>
      </c>
      <c r="CF177" s="3">
        <v>45994</v>
      </c>
      <c r="CI177">
        <v>1</v>
      </c>
      <c r="CJ177">
        <v>2</v>
      </c>
      <c r="CK177">
        <v>21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"GAB2030255"</f>
        <v>GAB2030255</v>
      </c>
      <c r="F178" s="3">
        <v>45992</v>
      </c>
      <c r="G178">
        <v>202609</v>
      </c>
      <c r="H178" t="s">
        <v>75</v>
      </c>
      <c r="I178" t="s">
        <v>76</v>
      </c>
      <c r="J178" t="s">
        <v>77</v>
      </c>
      <c r="K178" t="s">
        <v>78</v>
      </c>
      <c r="L178" t="s">
        <v>163</v>
      </c>
      <c r="M178" t="s">
        <v>164</v>
      </c>
      <c r="N178" t="s">
        <v>725</v>
      </c>
      <c r="O178" t="s">
        <v>96</v>
      </c>
      <c r="P178" t="str">
        <f>"INVOICE00042036 ORDGS038648   "</f>
        <v xml:space="preserve">INVOICE00042036 ORDGS038648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33.35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0.3</v>
      </c>
      <c r="BJ178">
        <v>2.7</v>
      </c>
      <c r="BK178">
        <v>3</v>
      </c>
      <c r="BL178">
        <v>109.15</v>
      </c>
      <c r="BM178">
        <v>16.37</v>
      </c>
      <c r="BN178">
        <v>125.52</v>
      </c>
      <c r="BO178">
        <v>125.52</v>
      </c>
      <c r="BQ178" t="s">
        <v>726</v>
      </c>
      <c r="BR178" t="s">
        <v>84</v>
      </c>
      <c r="BS178" s="3">
        <v>45994</v>
      </c>
      <c r="BT178" s="4">
        <v>0.39583333333333331</v>
      </c>
      <c r="BU178" t="s">
        <v>727</v>
      </c>
      <c r="BV178" t="s">
        <v>89</v>
      </c>
      <c r="BW178" t="s">
        <v>99</v>
      </c>
      <c r="BX178" t="s">
        <v>701</v>
      </c>
      <c r="BY178">
        <v>13284.8</v>
      </c>
      <c r="BZ178" t="s">
        <v>101</v>
      </c>
      <c r="CA178" t="s">
        <v>728</v>
      </c>
      <c r="CC178" t="s">
        <v>164</v>
      </c>
      <c r="CD178">
        <v>2192</v>
      </c>
      <c r="CE178" t="s">
        <v>257</v>
      </c>
      <c r="CF178" s="3">
        <v>45994</v>
      </c>
      <c r="CI178">
        <v>1</v>
      </c>
      <c r="CJ178">
        <v>2</v>
      </c>
      <c r="CK178">
        <v>21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"GAB2030256"</f>
        <v>GAB2030256</v>
      </c>
      <c r="F179" s="3">
        <v>45992</v>
      </c>
      <c r="G179">
        <v>202609</v>
      </c>
      <c r="H179" t="s">
        <v>75</v>
      </c>
      <c r="I179" t="s">
        <v>76</v>
      </c>
      <c r="J179" t="s">
        <v>77</v>
      </c>
      <c r="K179" t="s">
        <v>78</v>
      </c>
      <c r="L179" t="s">
        <v>75</v>
      </c>
      <c r="M179" t="s">
        <v>76</v>
      </c>
      <c r="N179" t="s">
        <v>729</v>
      </c>
      <c r="O179" t="s">
        <v>96</v>
      </c>
      <c r="P179" t="str">
        <f>"INVOICE00123253 CT098583      "</f>
        <v xml:space="preserve">INVOICE00123253 CT098583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17.37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0.1</v>
      </c>
      <c r="BJ179">
        <v>1.9</v>
      </c>
      <c r="BK179">
        <v>2</v>
      </c>
      <c r="BL179">
        <v>56.85</v>
      </c>
      <c r="BM179">
        <v>8.5299999999999994</v>
      </c>
      <c r="BN179">
        <v>65.38</v>
      </c>
      <c r="BO179">
        <v>65.38</v>
      </c>
      <c r="BQ179" t="s">
        <v>411</v>
      </c>
      <c r="BR179" t="s">
        <v>84</v>
      </c>
      <c r="BS179" s="3">
        <v>45993</v>
      </c>
      <c r="BT179" s="4">
        <v>0.51944444444444449</v>
      </c>
      <c r="BU179" t="s">
        <v>730</v>
      </c>
      <c r="BV179" t="s">
        <v>89</v>
      </c>
      <c r="BW179" t="s">
        <v>190</v>
      </c>
      <c r="BX179" t="s">
        <v>714</v>
      </c>
      <c r="BY179">
        <v>9575.2800000000007</v>
      </c>
      <c r="BZ179" t="s">
        <v>101</v>
      </c>
      <c r="CA179" t="s">
        <v>223</v>
      </c>
      <c r="CC179" t="s">
        <v>76</v>
      </c>
      <c r="CD179">
        <v>7506</v>
      </c>
      <c r="CE179" t="s">
        <v>179</v>
      </c>
      <c r="CF179" s="3">
        <v>45994</v>
      </c>
      <c r="CI179">
        <v>1</v>
      </c>
      <c r="CJ179">
        <v>1</v>
      </c>
      <c r="CK179">
        <v>22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"GAB2030258"</f>
        <v>GAB2030258</v>
      </c>
      <c r="F180" s="3">
        <v>45992</v>
      </c>
      <c r="G180">
        <v>202609</v>
      </c>
      <c r="H180" t="s">
        <v>75</v>
      </c>
      <c r="I180" t="s">
        <v>76</v>
      </c>
      <c r="J180" t="s">
        <v>77</v>
      </c>
      <c r="K180" t="s">
        <v>78</v>
      </c>
      <c r="L180" t="s">
        <v>79</v>
      </c>
      <c r="M180" t="s">
        <v>80</v>
      </c>
      <c r="N180" t="s">
        <v>731</v>
      </c>
      <c r="O180" t="s">
        <v>96</v>
      </c>
      <c r="P180" t="str">
        <f>"INVOICE00042040 ORDGS038615   "</f>
        <v xml:space="preserve">INVOICE00042040 ORDGS038615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33.35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0.3</v>
      </c>
      <c r="BJ180">
        <v>2.7</v>
      </c>
      <c r="BK180">
        <v>3</v>
      </c>
      <c r="BL180">
        <v>109.15</v>
      </c>
      <c r="BM180">
        <v>16.37</v>
      </c>
      <c r="BN180">
        <v>125.52</v>
      </c>
      <c r="BO180">
        <v>125.52</v>
      </c>
      <c r="BQ180" t="s">
        <v>171</v>
      </c>
      <c r="BR180" t="s">
        <v>84</v>
      </c>
      <c r="BS180" s="3">
        <v>45994</v>
      </c>
      <c r="BT180" s="4">
        <v>0.41597222222222224</v>
      </c>
      <c r="BU180" t="s">
        <v>732</v>
      </c>
      <c r="BV180" t="s">
        <v>89</v>
      </c>
      <c r="BW180" t="s">
        <v>99</v>
      </c>
      <c r="BX180" t="s">
        <v>400</v>
      </c>
      <c r="BY180">
        <v>13578.84</v>
      </c>
      <c r="BZ180" t="s">
        <v>101</v>
      </c>
      <c r="CA180">
        <v>9801105950085</v>
      </c>
      <c r="CC180" t="s">
        <v>80</v>
      </c>
      <c r="CD180" s="5" t="s">
        <v>87</v>
      </c>
      <c r="CE180" t="s">
        <v>252</v>
      </c>
      <c r="CF180" s="3">
        <v>45994</v>
      </c>
      <c r="CI180">
        <v>1</v>
      </c>
      <c r="CJ180">
        <v>2</v>
      </c>
      <c r="CK180">
        <v>21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"GAB2030260"</f>
        <v>GAB2030260</v>
      </c>
      <c r="F181" s="3">
        <v>45992</v>
      </c>
      <c r="G181">
        <v>202609</v>
      </c>
      <c r="H181" t="s">
        <v>75</v>
      </c>
      <c r="I181" t="s">
        <v>76</v>
      </c>
      <c r="J181" t="s">
        <v>77</v>
      </c>
      <c r="K181" t="s">
        <v>78</v>
      </c>
      <c r="L181" t="s">
        <v>186</v>
      </c>
      <c r="M181" t="s">
        <v>186</v>
      </c>
      <c r="N181" t="s">
        <v>733</v>
      </c>
      <c r="O181" t="s">
        <v>96</v>
      </c>
      <c r="P181" t="str">
        <f>"INVOICE00042056 ORDGS038650   "</f>
        <v xml:space="preserve">INVOICE00042056 ORDGS038650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38.89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1.2</v>
      </c>
      <c r="BJ181">
        <v>2.4</v>
      </c>
      <c r="BK181">
        <v>2.5</v>
      </c>
      <c r="BL181">
        <v>127.28</v>
      </c>
      <c r="BM181">
        <v>19.09</v>
      </c>
      <c r="BN181">
        <v>146.37</v>
      </c>
      <c r="BO181">
        <v>146.37</v>
      </c>
      <c r="BQ181" t="s">
        <v>734</v>
      </c>
      <c r="BR181" t="s">
        <v>84</v>
      </c>
      <c r="BS181" s="3">
        <v>45993</v>
      </c>
      <c r="BT181" s="4">
        <v>0.56805555555555554</v>
      </c>
      <c r="BU181" t="s">
        <v>735</v>
      </c>
      <c r="BV181" t="s">
        <v>89</v>
      </c>
      <c r="BW181" t="s">
        <v>190</v>
      </c>
      <c r="BX181" t="s">
        <v>344</v>
      </c>
      <c r="BY181">
        <v>12122.88</v>
      </c>
      <c r="BZ181" t="s">
        <v>101</v>
      </c>
      <c r="CA181" t="s">
        <v>192</v>
      </c>
      <c r="CC181" t="s">
        <v>186</v>
      </c>
      <c r="CD181">
        <v>7646</v>
      </c>
      <c r="CE181" t="s">
        <v>736</v>
      </c>
      <c r="CF181" s="3">
        <v>45994</v>
      </c>
      <c r="CI181">
        <v>1</v>
      </c>
      <c r="CJ181">
        <v>1</v>
      </c>
      <c r="CK181">
        <v>24</v>
      </c>
      <c r="CL181" t="s">
        <v>89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"GAB2030263"</f>
        <v>GAB2030263</v>
      </c>
      <c r="F182" s="3">
        <v>45992</v>
      </c>
      <c r="G182">
        <v>202609</v>
      </c>
      <c r="H182" t="s">
        <v>75</v>
      </c>
      <c r="I182" t="s">
        <v>76</v>
      </c>
      <c r="J182" t="s">
        <v>77</v>
      </c>
      <c r="K182" t="s">
        <v>78</v>
      </c>
      <c r="L182" t="s">
        <v>737</v>
      </c>
      <c r="M182" t="s">
        <v>738</v>
      </c>
      <c r="N182" t="s">
        <v>739</v>
      </c>
      <c r="O182" t="s">
        <v>96</v>
      </c>
      <c r="P182" t="str">
        <f>"INVOICE00042042 ORDGS038622   "</f>
        <v xml:space="preserve">INVOICE00042042 ORDGS038622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52.82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0.2</v>
      </c>
      <c r="BJ182">
        <v>2.1</v>
      </c>
      <c r="BK182">
        <v>2.5</v>
      </c>
      <c r="BL182">
        <v>172.86</v>
      </c>
      <c r="BM182">
        <v>25.93</v>
      </c>
      <c r="BN182">
        <v>198.79</v>
      </c>
      <c r="BO182">
        <v>198.79</v>
      </c>
      <c r="BQ182" t="s">
        <v>740</v>
      </c>
      <c r="BR182" t="s">
        <v>84</v>
      </c>
      <c r="BS182" s="3">
        <v>45993</v>
      </c>
      <c r="BT182" s="4">
        <v>0.51388888888888884</v>
      </c>
      <c r="BU182" t="s">
        <v>741</v>
      </c>
      <c r="BV182" t="s">
        <v>86</v>
      </c>
      <c r="BY182">
        <v>10398.6</v>
      </c>
      <c r="BZ182" t="s">
        <v>101</v>
      </c>
      <c r="CA182">
        <v>9112255145082</v>
      </c>
      <c r="CC182" t="s">
        <v>738</v>
      </c>
      <c r="CD182">
        <v>6570</v>
      </c>
      <c r="CE182" t="s">
        <v>179</v>
      </c>
      <c r="CF182" s="3">
        <v>45993</v>
      </c>
      <c r="CI182">
        <v>2</v>
      </c>
      <c r="CJ182">
        <v>1</v>
      </c>
      <c r="CK182">
        <v>23</v>
      </c>
      <c r="CL182" t="s">
        <v>89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"GAB2030264"</f>
        <v>GAB2030264</v>
      </c>
      <c r="F183" s="3">
        <v>45992</v>
      </c>
      <c r="G183">
        <v>202609</v>
      </c>
      <c r="H183" t="s">
        <v>75</v>
      </c>
      <c r="I183" t="s">
        <v>76</v>
      </c>
      <c r="J183" t="s">
        <v>77</v>
      </c>
      <c r="K183" t="s">
        <v>78</v>
      </c>
      <c r="L183" t="s">
        <v>132</v>
      </c>
      <c r="M183" t="s">
        <v>133</v>
      </c>
      <c r="N183" t="s">
        <v>742</v>
      </c>
      <c r="O183" t="s">
        <v>96</v>
      </c>
      <c r="P183" t="str">
        <f>"INVOICE00042076 ORDGS038616   "</f>
        <v xml:space="preserve">INVOICE00042076 ORDGS038616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22.24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0.6</v>
      </c>
      <c r="BJ183">
        <v>1.8</v>
      </c>
      <c r="BK183">
        <v>2</v>
      </c>
      <c r="BL183">
        <v>72.78</v>
      </c>
      <c r="BM183">
        <v>10.92</v>
      </c>
      <c r="BN183">
        <v>83.7</v>
      </c>
      <c r="BO183">
        <v>83.7</v>
      </c>
      <c r="BQ183" t="s">
        <v>743</v>
      </c>
      <c r="BR183" t="s">
        <v>84</v>
      </c>
      <c r="BS183" s="3">
        <v>45994</v>
      </c>
      <c r="BT183" s="4">
        <v>0.44444444444444442</v>
      </c>
      <c r="BU183" t="s">
        <v>744</v>
      </c>
      <c r="BV183" t="s">
        <v>89</v>
      </c>
      <c r="BW183" t="s">
        <v>99</v>
      </c>
      <c r="BX183" t="s">
        <v>745</v>
      </c>
      <c r="BY183">
        <v>8803.9599999999991</v>
      </c>
      <c r="BZ183" t="s">
        <v>101</v>
      </c>
      <c r="CC183" t="s">
        <v>133</v>
      </c>
      <c r="CD183">
        <v>9301</v>
      </c>
      <c r="CE183" t="s">
        <v>200</v>
      </c>
      <c r="CF183" s="3">
        <v>45995</v>
      </c>
      <c r="CI183">
        <v>2</v>
      </c>
      <c r="CJ183">
        <v>2</v>
      </c>
      <c r="CK183">
        <v>21</v>
      </c>
      <c r="CL183" t="s">
        <v>89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"GAB2030265"</f>
        <v>GAB2030265</v>
      </c>
      <c r="F184" s="3">
        <v>45992</v>
      </c>
      <c r="G184">
        <v>202609</v>
      </c>
      <c r="H184" t="s">
        <v>75</v>
      </c>
      <c r="I184" t="s">
        <v>76</v>
      </c>
      <c r="J184" t="s">
        <v>77</v>
      </c>
      <c r="K184" t="s">
        <v>78</v>
      </c>
      <c r="L184" t="s">
        <v>75</v>
      </c>
      <c r="M184" t="s">
        <v>76</v>
      </c>
      <c r="N184" t="s">
        <v>746</v>
      </c>
      <c r="O184" t="s">
        <v>96</v>
      </c>
      <c r="P184" t="str">
        <f>"INVOICE00123278 CT098594      "</f>
        <v xml:space="preserve">INVOICE00123278 CT098594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17.37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1.1000000000000001</v>
      </c>
      <c r="BJ184">
        <v>2.5</v>
      </c>
      <c r="BK184">
        <v>3</v>
      </c>
      <c r="BL184">
        <v>56.85</v>
      </c>
      <c r="BM184">
        <v>8.5299999999999994</v>
      </c>
      <c r="BN184">
        <v>65.38</v>
      </c>
      <c r="BO184">
        <v>65.38</v>
      </c>
      <c r="BQ184" t="s">
        <v>747</v>
      </c>
      <c r="BR184" t="s">
        <v>84</v>
      </c>
      <c r="BS184" s="3">
        <v>45993</v>
      </c>
      <c r="BT184" s="4">
        <v>0.65555555555555556</v>
      </c>
      <c r="BU184" t="s">
        <v>748</v>
      </c>
      <c r="BV184" t="s">
        <v>89</v>
      </c>
      <c r="BW184" t="s">
        <v>190</v>
      </c>
      <c r="BX184" t="s">
        <v>344</v>
      </c>
      <c r="BY184">
        <v>12324.96</v>
      </c>
      <c r="BZ184" t="s">
        <v>101</v>
      </c>
      <c r="CA184" t="s">
        <v>426</v>
      </c>
      <c r="CC184" t="s">
        <v>76</v>
      </c>
      <c r="CD184">
        <v>7550</v>
      </c>
      <c r="CE184" t="s">
        <v>749</v>
      </c>
      <c r="CF184" s="3">
        <v>45994</v>
      </c>
      <c r="CI184">
        <v>1</v>
      </c>
      <c r="CJ184">
        <v>1</v>
      </c>
      <c r="CK184">
        <v>22</v>
      </c>
      <c r="CL184" t="s">
        <v>89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"GAB2030268"</f>
        <v>GAB2030268</v>
      </c>
      <c r="F185" s="3">
        <v>45992</v>
      </c>
      <c r="G185">
        <v>202609</v>
      </c>
      <c r="H185" t="s">
        <v>75</v>
      </c>
      <c r="I185" t="s">
        <v>76</v>
      </c>
      <c r="J185" t="s">
        <v>77</v>
      </c>
      <c r="K185" t="s">
        <v>78</v>
      </c>
      <c r="L185" t="s">
        <v>205</v>
      </c>
      <c r="M185" t="s">
        <v>206</v>
      </c>
      <c r="N185" t="s">
        <v>207</v>
      </c>
      <c r="O185" t="s">
        <v>96</v>
      </c>
      <c r="P185" t="str">
        <f>"INVOICE00123250 00123280 CT098"</f>
        <v>INVOICE00123250 00123280 CT098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17.37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0.2</v>
      </c>
      <c r="BJ185">
        <v>2.8</v>
      </c>
      <c r="BK185">
        <v>3</v>
      </c>
      <c r="BL185">
        <v>56.85</v>
      </c>
      <c r="BM185">
        <v>8.5299999999999994</v>
      </c>
      <c r="BN185">
        <v>65.38</v>
      </c>
      <c r="BO185">
        <v>65.38</v>
      </c>
      <c r="BQ185" t="s">
        <v>208</v>
      </c>
      <c r="BR185" t="s">
        <v>84</v>
      </c>
      <c r="BS185" s="3">
        <v>45993</v>
      </c>
      <c r="BT185" s="4">
        <v>0.67222222222222228</v>
      </c>
      <c r="BU185" t="s">
        <v>750</v>
      </c>
      <c r="BV185" t="s">
        <v>89</v>
      </c>
      <c r="BW185" t="s">
        <v>190</v>
      </c>
      <c r="BX185" t="s">
        <v>714</v>
      </c>
      <c r="BY185">
        <v>13823.04</v>
      </c>
      <c r="BZ185" t="s">
        <v>101</v>
      </c>
      <c r="CA185" t="s">
        <v>715</v>
      </c>
      <c r="CC185" t="s">
        <v>206</v>
      </c>
      <c r="CD185">
        <v>7600</v>
      </c>
      <c r="CE185" t="s">
        <v>174</v>
      </c>
      <c r="CF185" s="3">
        <v>45995</v>
      </c>
      <c r="CI185">
        <v>1</v>
      </c>
      <c r="CJ185">
        <v>1</v>
      </c>
      <c r="CK185">
        <v>22</v>
      </c>
      <c r="CL185" t="s">
        <v>89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"GAB2030270"</f>
        <v>GAB2030270</v>
      </c>
      <c r="F186" s="3">
        <v>45992</v>
      </c>
      <c r="G186">
        <v>202609</v>
      </c>
      <c r="H186" t="s">
        <v>75</v>
      </c>
      <c r="I186" t="s">
        <v>76</v>
      </c>
      <c r="J186" t="s">
        <v>77</v>
      </c>
      <c r="K186" t="s">
        <v>78</v>
      </c>
      <c r="L186" t="s">
        <v>751</v>
      </c>
      <c r="M186" t="s">
        <v>752</v>
      </c>
      <c r="N186" t="s">
        <v>753</v>
      </c>
      <c r="O186" t="s">
        <v>96</v>
      </c>
      <c r="P186" t="str">
        <f>"INVOICE00123282 CT098597      "</f>
        <v xml:space="preserve">INVOICE00123282 CT098597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43.09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0.1</v>
      </c>
      <c r="BJ186">
        <v>1.8</v>
      </c>
      <c r="BK186">
        <v>2</v>
      </c>
      <c r="BL186">
        <v>141.02000000000001</v>
      </c>
      <c r="BM186">
        <v>21.15</v>
      </c>
      <c r="BN186">
        <v>162.16999999999999</v>
      </c>
      <c r="BO186">
        <v>162.16999999999999</v>
      </c>
      <c r="BQ186" t="s">
        <v>754</v>
      </c>
      <c r="BR186" t="s">
        <v>84</v>
      </c>
      <c r="BS186" s="3">
        <v>45994</v>
      </c>
      <c r="BT186" s="4">
        <v>0.58680555555555558</v>
      </c>
      <c r="BU186" t="s">
        <v>755</v>
      </c>
      <c r="BV186" t="s">
        <v>89</v>
      </c>
      <c r="BY186">
        <v>9196.64</v>
      </c>
      <c r="BZ186" t="s">
        <v>101</v>
      </c>
      <c r="CA186">
        <v>9703035538081</v>
      </c>
      <c r="CC186" t="s">
        <v>752</v>
      </c>
      <c r="CD186">
        <v>2300</v>
      </c>
      <c r="CE186" t="s">
        <v>169</v>
      </c>
      <c r="CF186" s="3">
        <v>45995</v>
      </c>
      <c r="CI186">
        <v>1</v>
      </c>
      <c r="CJ186">
        <v>2</v>
      </c>
      <c r="CK186">
        <v>23</v>
      </c>
      <c r="CL186" t="s">
        <v>89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"GAB2030273"</f>
        <v>GAB2030273</v>
      </c>
      <c r="F187" s="3">
        <v>45992</v>
      </c>
      <c r="G187">
        <v>202609</v>
      </c>
      <c r="H187" t="s">
        <v>75</v>
      </c>
      <c r="I187" t="s">
        <v>76</v>
      </c>
      <c r="J187" t="s">
        <v>77</v>
      </c>
      <c r="K187" t="s">
        <v>78</v>
      </c>
      <c r="L187" t="s">
        <v>79</v>
      </c>
      <c r="M187" t="s">
        <v>80</v>
      </c>
      <c r="N187" t="s">
        <v>273</v>
      </c>
      <c r="O187" t="s">
        <v>96</v>
      </c>
      <c r="P187" t="str">
        <f>"INVOICE00042073 ORDGS038662   "</f>
        <v xml:space="preserve">INVOICE00042073 ORDGS038662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27.79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0.1</v>
      </c>
      <c r="BJ187">
        <v>2.5</v>
      </c>
      <c r="BK187">
        <v>2.5</v>
      </c>
      <c r="BL187">
        <v>90.96</v>
      </c>
      <c r="BM187">
        <v>13.64</v>
      </c>
      <c r="BN187">
        <v>104.6</v>
      </c>
      <c r="BO187">
        <v>104.6</v>
      </c>
      <c r="BQ187" t="s">
        <v>274</v>
      </c>
      <c r="BR187" t="s">
        <v>84</v>
      </c>
      <c r="BS187" s="3">
        <v>45994</v>
      </c>
      <c r="BT187" s="4">
        <v>0.33194444444444443</v>
      </c>
      <c r="BU187" t="s">
        <v>275</v>
      </c>
      <c r="BV187" t="s">
        <v>89</v>
      </c>
      <c r="BW187" t="s">
        <v>99</v>
      </c>
      <c r="BX187" t="s">
        <v>100</v>
      </c>
      <c r="BY187">
        <v>12464.76</v>
      </c>
      <c r="BZ187" t="s">
        <v>101</v>
      </c>
      <c r="CA187">
        <v>8612186129080</v>
      </c>
      <c r="CC187" t="s">
        <v>80</v>
      </c>
      <c r="CD187" s="5" t="s">
        <v>87</v>
      </c>
      <c r="CE187" t="s">
        <v>169</v>
      </c>
      <c r="CF187" s="3">
        <v>45994</v>
      </c>
      <c r="CI187">
        <v>1</v>
      </c>
      <c r="CJ187">
        <v>2</v>
      </c>
      <c r="CK187">
        <v>21</v>
      </c>
      <c r="CL187" t="s">
        <v>89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"GAB2030274"</f>
        <v>GAB2030274</v>
      </c>
      <c r="F188" s="3">
        <v>45992</v>
      </c>
      <c r="G188">
        <v>202609</v>
      </c>
      <c r="H188" t="s">
        <v>75</v>
      </c>
      <c r="I188" t="s">
        <v>76</v>
      </c>
      <c r="J188" t="s">
        <v>77</v>
      </c>
      <c r="K188" t="s">
        <v>78</v>
      </c>
      <c r="L188" t="s">
        <v>401</v>
      </c>
      <c r="M188" t="s">
        <v>402</v>
      </c>
      <c r="N188" t="s">
        <v>403</v>
      </c>
      <c r="O188" t="s">
        <v>96</v>
      </c>
      <c r="P188" t="str">
        <f>"INVOICE00123283 CT098596      "</f>
        <v xml:space="preserve">INVOICE00123283 CT098596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43.09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0.3</v>
      </c>
      <c r="BJ188">
        <v>1.8</v>
      </c>
      <c r="BK188">
        <v>2</v>
      </c>
      <c r="BL188">
        <v>141.02000000000001</v>
      </c>
      <c r="BM188">
        <v>21.15</v>
      </c>
      <c r="BN188">
        <v>162.16999999999999</v>
      </c>
      <c r="BO188">
        <v>162.16999999999999</v>
      </c>
      <c r="BQ188" t="s">
        <v>404</v>
      </c>
      <c r="BR188" t="s">
        <v>84</v>
      </c>
      <c r="BS188" s="3">
        <v>45994</v>
      </c>
      <c r="BT188" s="4">
        <v>0.41666666666666669</v>
      </c>
      <c r="BU188" t="s">
        <v>405</v>
      </c>
      <c r="BV188" t="s">
        <v>86</v>
      </c>
      <c r="BY188">
        <v>8770.2999999999993</v>
      </c>
      <c r="BZ188" t="s">
        <v>101</v>
      </c>
      <c r="CA188" t="s">
        <v>406</v>
      </c>
      <c r="CC188" t="s">
        <v>402</v>
      </c>
      <c r="CD188">
        <v>9459</v>
      </c>
      <c r="CE188" t="s">
        <v>756</v>
      </c>
      <c r="CF188" s="3">
        <v>45994</v>
      </c>
      <c r="CI188">
        <v>2</v>
      </c>
      <c r="CJ188">
        <v>2</v>
      </c>
      <c r="CK188">
        <v>23</v>
      </c>
      <c r="CL188" t="s">
        <v>89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"GAB2030276"</f>
        <v>GAB2030276</v>
      </c>
      <c r="F189" s="3">
        <v>45992</v>
      </c>
      <c r="G189">
        <v>202609</v>
      </c>
      <c r="H189" t="s">
        <v>75</v>
      </c>
      <c r="I189" t="s">
        <v>76</v>
      </c>
      <c r="J189" t="s">
        <v>77</v>
      </c>
      <c r="K189" t="s">
        <v>78</v>
      </c>
      <c r="L189" t="s">
        <v>79</v>
      </c>
      <c r="M189" t="s">
        <v>80</v>
      </c>
      <c r="N189" t="s">
        <v>385</v>
      </c>
      <c r="O189" t="s">
        <v>96</v>
      </c>
      <c r="P189" t="str">
        <f>"INVOICE00042097 ORDGS038659   "</f>
        <v xml:space="preserve">INVOICE00042097 ORDGS038659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22.24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0.3</v>
      </c>
      <c r="BJ189">
        <v>2</v>
      </c>
      <c r="BK189">
        <v>2</v>
      </c>
      <c r="BL189">
        <v>72.78</v>
      </c>
      <c r="BM189">
        <v>10.92</v>
      </c>
      <c r="BN189">
        <v>83.7</v>
      </c>
      <c r="BO189">
        <v>83.7</v>
      </c>
      <c r="BQ189" t="s">
        <v>386</v>
      </c>
      <c r="BR189" t="s">
        <v>84</v>
      </c>
      <c r="BS189" s="3">
        <v>45994</v>
      </c>
      <c r="BT189" s="4">
        <v>0.30763888888888891</v>
      </c>
      <c r="BU189" t="s">
        <v>757</v>
      </c>
      <c r="BV189" t="s">
        <v>89</v>
      </c>
      <c r="BW189" t="s">
        <v>99</v>
      </c>
      <c r="BX189" t="s">
        <v>400</v>
      </c>
      <c r="BY189">
        <v>10174.5</v>
      </c>
      <c r="BZ189" t="s">
        <v>101</v>
      </c>
      <c r="CA189">
        <v>9107126013089</v>
      </c>
      <c r="CC189" t="s">
        <v>80</v>
      </c>
      <c r="CD189" s="5" t="s">
        <v>256</v>
      </c>
      <c r="CE189" t="s">
        <v>758</v>
      </c>
      <c r="CF189" s="3">
        <v>45994</v>
      </c>
      <c r="CI189">
        <v>1</v>
      </c>
      <c r="CJ189">
        <v>2</v>
      </c>
      <c r="CK189">
        <v>21</v>
      </c>
      <c r="CL189" t="s">
        <v>89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"GAB2030357"</f>
        <v>GAB2030357</v>
      </c>
      <c r="F190" s="3">
        <v>45995</v>
      </c>
      <c r="G190">
        <v>202609</v>
      </c>
      <c r="H190" t="s">
        <v>75</v>
      </c>
      <c r="I190" t="s">
        <v>76</v>
      </c>
      <c r="J190" t="s">
        <v>77</v>
      </c>
      <c r="K190" t="s">
        <v>78</v>
      </c>
      <c r="L190" t="s">
        <v>132</v>
      </c>
      <c r="M190" t="s">
        <v>133</v>
      </c>
      <c r="N190" t="s">
        <v>759</v>
      </c>
      <c r="O190" t="s">
        <v>82</v>
      </c>
      <c r="P190" t="str">
        <f>"INVOICE00123254 CT098550      "</f>
        <v xml:space="preserve">INVOICE00123254 CT098550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6.1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49.36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0.5</v>
      </c>
      <c r="BJ190">
        <v>2.4</v>
      </c>
      <c r="BK190">
        <v>3</v>
      </c>
      <c r="BL190">
        <v>153.19999999999999</v>
      </c>
      <c r="BM190">
        <v>22.98</v>
      </c>
      <c r="BN190">
        <v>176.18</v>
      </c>
      <c r="BO190">
        <v>176.18</v>
      </c>
      <c r="BQ190" t="s">
        <v>760</v>
      </c>
      <c r="BR190" t="s">
        <v>84</v>
      </c>
      <c r="BS190" t="s">
        <v>126</v>
      </c>
      <c r="BY190">
        <v>11943.36</v>
      </c>
      <c r="CC190" t="s">
        <v>133</v>
      </c>
      <c r="CD190">
        <v>9301</v>
      </c>
      <c r="CE190" t="s">
        <v>761</v>
      </c>
      <c r="CF190" s="3">
        <v>45999</v>
      </c>
      <c r="CI190">
        <v>4</v>
      </c>
      <c r="CJ190" t="s">
        <v>126</v>
      </c>
      <c r="CK190">
        <v>41</v>
      </c>
      <c r="CL190" t="s">
        <v>89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"GAB2030362"</f>
        <v>GAB2030362</v>
      </c>
      <c r="F191" s="3">
        <v>45995</v>
      </c>
      <c r="G191">
        <v>202609</v>
      </c>
      <c r="H191" t="s">
        <v>75</v>
      </c>
      <c r="I191" t="s">
        <v>76</v>
      </c>
      <c r="J191" t="s">
        <v>77</v>
      </c>
      <c r="K191" t="s">
        <v>78</v>
      </c>
      <c r="L191" t="s">
        <v>762</v>
      </c>
      <c r="M191" t="s">
        <v>763</v>
      </c>
      <c r="N191" t="s">
        <v>764</v>
      </c>
      <c r="O191" t="s">
        <v>82</v>
      </c>
      <c r="P191" t="str">
        <f>"INVOICE00123406 CT098666      "</f>
        <v xml:space="preserve">INVOICE00123406 CT098666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6.1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69.61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1.5</v>
      </c>
      <c r="BJ191">
        <v>6.1</v>
      </c>
      <c r="BK191">
        <v>7</v>
      </c>
      <c r="BL191">
        <v>213.56</v>
      </c>
      <c r="BM191">
        <v>32.03</v>
      </c>
      <c r="BN191">
        <v>245.59</v>
      </c>
      <c r="BO191">
        <v>245.59</v>
      </c>
      <c r="BQ191" t="s">
        <v>765</v>
      </c>
      <c r="BR191" t="s">
        <v>84</v>
      </c>
      <c r="BS191" s="3">
        <v>45999</v>
      </c>
      <c r="BT191" s="4">
        <v>0.60555555555555551</v>
      </c>
      <c r="BU191" t="s">
        <v>766</v>
      </c>
      <c r="BV191" t="s">
        <v>86</v>
      </c>
      <c r="BY191">
        <v>30334.5</v>
      </c>
      <c r="CC191" t="s">
        <v>763</v>
      </c>
      <c r="CD191">
        <v>9735</v>
      </c>
      <c r="CE191" t="s">
        <v>121</v>
      </c>
      <c r="CF191" s="3">
        <v>46000</v>
      </c>
      <c r="CI191">
        <v>8</v>
      </c>
      <c r="CJ191">
        <v>2</v>
      </c>
      <c r="CK191">
        <v>43</v>
      </c>
      <c r="CL191" t="s">
        <v>89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"GAB2030365"</f>
        <v>GAB2030365</v>
      </c>
      <c r="F192" s="3">
        <v>45995</v>
      </c>
      <c r="G192">
        <v>202609</v>
      </c>
      <c r="H192" t="s">
        <v>75</v>
      </c>
      <c r="I192" t="s">
        <v>76</v>
      </c>
      <c r="J192" t="s">
        <v>77</v>
      </c>
      <c r="K192" t="s">
        <v>78</v>
      </c>
      <c r="L192" t="s">
        <v>90</v>
      </c>
      <c r="M192" t="s">
        <v>91</v>
      </c>
      <c r="N192" t="s">
        <v>767</v>
      </c>
      <c r="O192" t="s">
        <v>82</v>
      </c>
      <c r="P192" t="str">
        <f>"INVOICE00042240 ORDGS038810   "</f>
        <v xml:space="preserve">INVOICE00042240 ORDGS038810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6.1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49.36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4.5</v>
      </c>
      <c r="BJ192">
        <v>12.3</v>
      </c>
      <c r="BK192">
        <v>13</v>
      </c>
      <c r="BL192">
        <v>153.19999999999999</v>
      </c>
      <c r="BM192">
        <v>22.98</v>
      </c>
      <c r="BN192">
        <v>176.18</v>
      </c>
      <c r="BO192">
        <v>176.18</v>
      </c>
      <c r="BR192" t="s">
        <v>84</v>
      </c>
      <c r="BS192" s="3">
        <v>45999</v>
      </c>
      <c r="BT192" s="4">
        <v>0.39374999999999999</v>
      </c>
      <c r="BU192" t="s">
        <v>768</v>
      </c>
      <c r="BV192" t="s">
        <v>86</v>
      </c>
      <c r="BY192">
        <v>61730.400000000001</v>
      </c>
      <c r="CA192" t="s">
        <v>769</v>
      </c>
      <c r="CC192" t="s">
        <v>91</v>
      </c>
      <c r="CD192">
        <v>4080</v>
      </c>
      <c r="CE192" t="s">
        <v>121</v>
      </c>
      <c r="CF192" s="3">
        <v>46000</v>
      </c>
      <c r="CI192">
        <v>3</v>
      </c>
      <c r="CJ192">
        <v>2</v>
      </c>
      <c r="CK192">
        <v>41</v>
      </c>
      <c r="CL192" t="s">
        <v>89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"GAB2030366"</f>
        <v>GAB2030366</v>
      </c>
      <c r="F193" s="3">
        <v>45995</v>
      </c>
      <c r="G193">
        <v>202609</v>
      </c>
      <c r="H193" t="s">
        <v>75</v>
      </c>
      <c r="I193" t="s">
        <v>76</v>
      </c>
      <c r="J193" t="s">
        <v>77</v>
      </c>
      <c r="K193" t="s">
        <v>78</v>
      </c>
      <c r="L193" t="s">
        <v>79</v>
      </c>
      <c r="M193" t="s">
        <v>80</v>
      </c>
      <c r="N193" t="s">
        <v>152</v>
      </c>
      <c r="O193" t="s">
        <v>82</v>
      </c>
      <c r="P193" t="str">
        <f>"INVOICE00042241 ORDGS038812   "</f>
        <v xml:space="preserve">INVOICE00042241 ORDGS038812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6.1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49.36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5.3</v>
      </c>
      <c r="BJ193">
        <v>12.4</v>
      </c>
      <c r="BK193">
        <v>13</v>
      </c>
      <c r="BL193">
        <v>153.19999999999999</v>
      </c>
      <c r="BM193">
        <v>22.98</v>
      </c>
      <c r="BN193">
        <v>176.18</v>
      </c>
      <c r="BO193">
        <v>176.18</v>
      </c>
      <c r="BR193" t="s">
        <v>84</v>
      </c>
      <c r="BS193" s="3">
        <v>45999</v>
      </c>
      <c r="BT193" s="4">
        <v>0.40486111111111112</v>
      </c>
      <c r="BU193" t="s">
        <v>770</v>
      </c>
      <c r="BV193" t="s">
        <v>86</v>
      </c>
      <c r="BY193">
        <v>61864.45</v>
      </c>
      <c r="CA193">
        <v>8810046287086</v>
      </c>
      <c r="CC193" t="s">
        <v>80</v>
      </c>
      <c r="CD193" s="5" t="s">
        <v>87</v>
      </c>
      <c r="CE193" t="s">
        <v>121</v>
      </c>
      <c r="CF193" s="3">
        <v>45999</v>
      </c>
      <c r="CI193">
        <v>3</v>
      </c>
      <c r="CJ193">
        <v>2</v>
      </c>
      <c r="CK193">
        <v>41</v>
      </c>
      <c r="CL193" t="s">
        <v>89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"GAB2030378"</f>
        <v>GAB2030378</v>
      </c>
      <c r="F194" s="3">
        <v>45995</v>
      </c>
      <c r="G194">
        <v>202609</v>
      </c>
      <c r="H194" t="s">
        <v>75</v>
      </c>
      <c r="I194" t="s">
        <v>76</v>
      </c>
      <c r="J194" t="s">
        <v>77</v>
      </c>
      <c r="K194" t="s">
        <v>78</v>
      </c>
      <c r="L194" t="s">
        <v>90</v>
      </c>
      <c r="M194" t="s">
        <v>91</v>
      </c>
      <c r="N194" t="s">
        <v>771</v>
      </c>
      <c r="O194" t="s">
        <v>82</v>
      </c>
      <c r="P194" t="str">
        <f>"INVOICE00123430 CT098675      "</f>
        <v xml:space="preserve">INVOICE00123430 CT098675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6.1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130.97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4</v>
      </c>
      <c r="BI194">
        <v>17.7</v>
      </c>
      <c r="BJ194">
        <v>54.9</v>
      </c>
      <c r="BK194">
        <v>55</v>
      </c>
      <c r="BL194">
        <v>396.41</v>
      </c>
      <c r="BM194">
        <v>59.46</v>
      </c>
      <c r="BN194">
        <v>455.87</v>
      </c>
      <c r="BO194">
        <v>455.87</v>
      </c>
      <c r="BQ194" t="s">
        <v>411</v>
      </c>
      <c r="BR194" t="s">
        <v>84</v>
      </c>
      <c r="BS194" s="3">
        <v>45999</v>
      </c>
      <c r="BT194" s="4">
        <v>0.5083333333333333</v>
      </c>
      <c r="BU194" t="s">
        <v>508</v>
      </c>
      <c r="BV194" t="s">
        <v>86</v>
      </c>
      <c r="BY194">
        <v>210232.5</v>
      </c>
      <c r="CA194" t="s">
        <v>772</v>
      </c>
      <c r="CC194" t="s">
        <v>91</v>
      </c>
      <c r="CD194">
        <v>4001</v>
      </c>
      <c r="CE194" t="s">
        <v>88</v>
      </c>
      <c r="CF194" s="3">
        <v>46000</v>
      </c>
      <c r="CI194">
        <v>3</v>
      </c>
      <c r="CJ194">
        <v>2</v>
      </c>
      <c r="CK194">
        <v>41</v>
      </c>
      <c r="CL194" t="s">
        <v>89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"GAB2030391"</f>
        <v>GAB2030391</v>
      </c>
      <c r="F195" s="3">
        <v>45995</v>
      </c>
      <c r="G195">
        <v>202609</v>
      </c>
      <c r="H195" t="s">
        <v>75</v>
      </c>
      <c r="I195" t="s">
        <v>76</v>
      </c>
      <c r="J195" t="s">
        <v>77</v>
      </c>
      <c r="K195" t="s">
        <v>78</v>
      </c>
      <c r="L195" t="s">
        <v>132</v>
      </c>
      <c r="M195" t="s">
        <v>133</v>
      </c>
      <c r="N195" t="s">
        <v>773</v>
      </c>
      <c r="O195" t="s">
        <v>82</v>
      </c>
      <c r="P195" t="str">
        <f>"INVOICE00123442 CT098692      "</f>
        <v xml:space="preserve">INVOICE00123442 CT098692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6.1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49.36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2.2000000000000002</v>
      </c>
      <c r="BJ195">
        <v>6</v>
      </c>
      <c r="BK195">
        <v>6</v>
      </c>
      <c r="BL195">
        <v>153.19999999999999</v>
      </c>
      <c r="BM195">
        <v>22.98</v>
      </c>
      <c r="BN195">
        <v>176.18</v>
      </c>
      <c r="BO195">
        <v>176.18</v>
      </c>
      <c r="BQ195" t="s">
        <v>774</v>
      </c>
      <c r="BR195" t="s">
        <v>84</v>
      </c>
      <c r="BS195" s="3">
        <v>45999</v>
      </c>
      <c r="BT195" s="4">
        <v>0.4375</v>
      </c>
      <c r="BU195" t="s">
        <v>775</v>
      </c>
      <c r="BV195" t="s">
        <v>86</v>
      </c>
      <c r="BY195">
        <v>30070.62</v>
      </c>
      <c r="CC195" t="s">
        <v>133</v>
      </c>
      <c r="CD195">
        <v>9301</v>
      </c>
      <c r="CE195" t="s">
        <v>121</v>
      </c>
      <c r="CF195" s="3">
        <v>46000</v>
      </c>
      <c r="CI195">
        <v>4</v>
      </c>
      <c r="CJ195">
        <v>2</v>
      </c>
      <c r="CK195">
        <v>41</v>
      </c>
      <c r="CL195" t="s">
        <v>89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"GAB2030394"</f>
        <v>GAB2030394</v>
      </c>
      <c r="F196" s="3">
        <v>45995</v>
      </c>
      <c r="G196">
        <v>202609</v>
      </c>
      <c r="H196" t="s">
        <v>75</v>
      </c>
      <c r="I196" t="s">
        <v>76</v>
      </c>
      <c r="J196" t="s">
        <v>77</v>
      </c>
      <c r="K196" t="s">
        <v>78</v>
      </c>
      <c r="L196" t="s">
        <v>79</v>
      </c>
      <c r="M196" t="s">
        <v>80</v>
      </c>
      <c r="N196" t="s">
        <v>81</v>
      </c>
      <c r="O196" t="s">
        <v>82</v>
      </c>
      <c r="P196" t="str">
        <f>"INVOICE00123453 CT098687      "</f>
        <v xml:space="preserve">INVOICE00123453 CT098687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6.1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49.36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4.2</v>
      </c>
      <c r="BJ196">
        <v>14.9</v>
      </c>
      <c r="BK196">
        <v>15</v>
      </c>
      <c r="BL196">
        <v>153.19999999999999</v>
      </c>
      <c r="BM196">
        <v>22.98</v>
      </c>
      <c r="BN196">
        <v>176.18</v>
      </c>
      <c r="BO196">
        <v>176.18</v>
      </c>
      <c r="BR196" t="s">
        <v>84</v>
      </c>
      <c r="BS196" s="3">
        <v>45999</v>
      </c>
      <c r="BT196" s="4">
        <v>0.35208333333333336</v>
      </c>
      <c r="BU196" t="s">
        <v>85</v>
      </c>
      <c r="BV196" t="s">
        <v>86</v>
      </c>
      <c r="BY196">
        <v>74466.2</v>
      </c>
      <c r="CA196">
        <v>9107126013089</v>
      </c>
      <c r="CC196" t="s">
        <v>80</v>
      </c>
      <c r="CD196" s="5" t="s">
        <v>87</v>
      </c>
      <c r="CE196" t="s">
        <v>88</v>
      </c>
      <c r="CF196" s="3">
        <v>45999</v>
      </c>
      <c r="CI196">
        <v>3</v>
      </c>
      <c r="CJ196">
        <v>2</v>
      </c>
      <c r="CK196">
        <v>41</v>
      </c>
      <c r="CL196" t="s">
        <v>89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"GAB2030396"</f>
        <v>GAB2030396</v>
      </c>
      <c r="F197" s="3">
        <v>45995</v>
      </c>
      <c r="G197">
        <v>202609</v>
      </c>
      <c r="H197" t="s">
        <v>75</v>
      </c>
      <c r="I197" t="s">
        <v>76</v>
      </c>
      <c r="J197" t="s">
        <v>77</v>
      </c>
      <c r="K197" t="s">
        <v>78</v>
      </c>
      <c r="L197" t="s">
        <v>776</v>
      </c>
      <c r="M197" t="s">
        <v>777</v>
      </c>
      <c r="N197" t="s">
        <v>778</v>
      </c>
      <c r="O197" t="s">
        <v>82</v>
      </c>
      <c r="P197" t="str">
        <f>"INVOICE00123448 00123449 CT098"</f>
        <v>INVOICE00123448 00123449 CT098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6.1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69.61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2.2000000000000002</v>
      </c>
      <c r="BJ197">
        <v>6.2</v>
      </c>
      <c r="BK197">
        <v>7</v>
      </c>
      <c r="BL197">
        <v>213.56</v>
      </c>
      <c r="BM197">
        <v>32.03</v>
      </c>
      <c r="BN197">
        <v>245.59</v>
      </c>
      <c r="BO197">
        <v>245.59</v>
      </c>
      <c r="BQ197" t="s">
        <v>779</v>
      </c>
      <c r="BR197" t="s">
        <v>84</v>
      </c>
      <c r="BS197" s="3">
        <v>45999</v>
      </c>
      <c r="BT197" s="4">
        <v>0.66319444444444442</v>
      </c>
      <c r="BU197" t="s">
        <v>780</v>
      </c>
      <c r="BV197" t="s">
        <v>86</v>
      </c>
      <c r="BY197">
        <v>30977.1</v>
      </c>
      <c r="CA197" t="s">
        <v>781</v>
      </c>
      <c r="CC197" t="s">
        <v>777</v>
      </c>
      <c r="CD197">
        <v>9600</v>
      </c>
      <c r="CE197" t="s">
        <v>121</v>
      </c>
      <c r="CF197" s="3">
        <v>46001</v>
      </c>
      <c r="CI197">
        <v>4</v>
      </c>
      <c r="CJ197">
        <v>2</v>
      </c>
      <c r="CK197">
        <v>43</v>
      </c>
      <c r="CL197" t="s">
        <v>89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"GAB2030361"</f>
        <v>GAB2030361</v>
      </c>
      <c r="F198" s="3">
        <v>45995</v>
      </c>
      <c r="G198">
        <v>202609</v>
      </c>
      <c r="H198" t="s">
        <v>75</v>
      </c>
      <c r="I198" t="s">
        <v>76</v>
      </c>
      <c r="J198" t="s">
        <v>77</v>
      </c>
      <c r="K198" t="s">
        <v>78</v>
      </c>
      <c r="L198" t="s">
        <v>93</v>
      </c>
      <c r="M198" t="s">
        <v>94</v>
      </c>
      <c r="N198" t="s">
        <v>782</v>
      </c>
      <c r="O198" t="s">
        <v>96</v>
      </c>
      <c r="P198" t="str">
        <f>"INVOICE00123399 CT098661      "</f>
        <v xml:space="preserve">INVOICE00123399 CT098661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25.52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0.2</v>
      </c>
      <c r="BJ198">
        <v>1.9</v>
      </c>
      <c r="BK198">
        <v>2</v>
      </c>
      <c r="BL198">
        <v>76.06</v>
      </c>
      <c r="BM198">
        <v>11.41</v>
      </c>
      <c r="BN198">
        <v>87.47</v>
      </c>
      <c r="BO198">
        <v>87.47</v>
      </c>
      <c r="BQ198" t="s">
        <v>783</v>
      </c>
      <c r="BR198" t="s">
        <v>84</v>
      </c>
      <c r="BS198" s="3">
        <v>45996</v>
      </c>
      <c r="BT198" s="4">
        <v>0.35416666666666669</v>
      </c>
      <c r="BU198" t="s">
        <v>120</v>
      </c>
      <c r="BV198" t="s">
        <v>86</v>
      </c>
      <c r="BY198">
        <v>9541.7999999999993</v>
      </c>
      <c r="CA198">
        <v>8601266266086</v>
      </c>
      <c r="CC198" t="s">
        <v>94</v>
      </c>
      <c r="CD198" s="5" t="s">
        <v>102</v>
      </c>
      <c r="CE198" t="s">
        <v>169</v>
      </c>
      <c r="CF198" s="3">
        <v>45996</v>
      </c>
      <c r="CI198">
        <v>1</v>
      </c>
      <c r="CJ198">
        <v>1</v>
      </c>
      <c r="CK198">
        <v>21</v>
      </c>
      <c r="CL198" t="s">
        <v>89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"GAB2030367"</f>
        <v>GAB2030367</v>
      </c>
      <c r="F199" s="3">
        <v>45995</v>
      </c>
      <c r="G199">
        <v>202609</v>
      </c>
      <c r="H199" t="s">
        <v>75</v>
      </c>
      <c r="I199" t="s">
        <v>76</v>
      </c>
      <c r="J199" t="s">
        <v>77</v>
      </c>
      <c r="K199" t="s">
        <v>78</v>
      </c>
      <c r="L199" t="s">
        <v>163</v>
      </c>
      <c r="M199" t="s">
        <v>164</v>
      </c>
      <c r="N199" t="s">
        <v>784</v>
      </c>
      <c r="O199" t="s">
        <v>96</v>
      </c>
      <c r="P199" t="str">
        <f>"INVOICE00042243 ORDGS038794   "</f>
        <v xml:space="preserve">INVOICE00042243 ORDGS038794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31.9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0.2</v>
      </c>
      <c r="BJ199">
        <v>2.2999999999999998</v>
      </c>
      <c r="BK199">
        <v>2.5</v>
      </c>
      <c r="BL199">
        <v>95.07</v>
      </c>
      <c r="BM199">
        <v>14.26</v>
      </c>
      <c r="BN199">
        <v>109.33</v>
      </c>
      <c r="BO199">
        <v>109.33</v>
      </c>
      <c r="BQ199" t="s">
        <v>448</v>
      </c>
      <c r="BR199" t="s">
        <v>84</v>
      </c>
      <c r="BS199" s="3">
        <v>45996</v>
      </c>
      <c r="BT199" s="4">
        <v>0.32708333333333334</v>
      </c>
      <c r="BU199" t="s">
        <v>785</v>
      </c>
      <c r="BV199" t="s">
        <v>86</v>
      </c>
      <c r="BY199">
        <v>11678.8</v>
      </c>
      <c r="CA199" t="s">
        <v>168</v>
      </c>
      <c r="CC199" t="s">
        <v>164</v>
      </c>
      <c r="CD199">
        <v>2001</v>
      </c>
      <c r="CE199" t="s">
        <v>169</v>
      </c>
      <c r="CF199" s="3">
        <v>45996</v>
      </c>
      <c r="CI199">
        <v>1</v>
      </c>
      <c r="CJ199">
        <v>1</v>
      </c>
      <c r="CK199">
        <v>21</v>
      </c>
      <c r="CL199" t="s">
        <v>89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"GAB2030370"</f>
        <v>GAB2030370</v>
      </c>
      <c r="F200" s="3">
        <v>45995</v>
      </c>
      <c r="G200">
        <v>202609</v>
      </c>
      <c r="H200" t="s">
        <v>75</v>
      </c>
      <c r="I200" t="s">
        <v>76</v>
      </c>
      <c r="J200" t="s">
        <v>77</v>
      </c>
      <c r="K200" t="s">
        <v>78</v>
      </c>
      <c r="L200" t="s">
        <v>132</v>
      </c>
      <c r="M200" t="s">
        <v>133</v>
      </c>
      <c r="N200" t="s">
        <v>786</v>
      </c>
      <c r="O200" t="s">
        <v>96</v>
      </c>
      <c r="P200" t="str">
        <f>"INVOICE00123418 CT098669      "</f>
        <v xml:space="preserve">INVOICE00123418 CT098669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25.52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0.3</v>
      </c>
      <c r="BJ200">
        <v>1.7</v>
      </c>
      <c r="BK200">
        <v>2</v>
      </c>
      <c r="BL200">
        <v>76.06</v>
      </c>
      <c r="BM200">
        <v>11.41</v>
      </c>
      <c r="BN200">
        <v>87.47</v>
      </c>
      <c r="BO200">
        <v>87.47</v>
      </c>
      <c r="BQ200" t="s">
        <v>787</v>
      </c>
      <c r="BR200" t="s">
        <v>84</v>
      </c>
      <c r="BS200" s="3">
        <v>45999</v>
      </c>
      <c r="BT200" s="4">
        <v>0.56805555555555554</v>
      </c>
      <c r="BU200" t="s">
        <v>788</v>
      </c>
      <c r="BV200" t="s">
        <v>89</v>
      </c>
      <c r="BY200">
        <v>8595.2000000000007</v>
      </c>
      <c r="CA200" t="s">
        <v>210</v>
      </c>
      <c r="CC200" t="s">
        <v>133</v>
      </c>
      <c r="CD200">
        <v>9301</v>
      </c>
      <c r="CE200" t="s">
        <v>179</v>
      </c>
      <c r="CI200">
        <v>2</v>
      </c>
      <c r="CJ200">
        <v>2</v>
      </c>
      <c r="CK200">
        <v>21</v>
      </c>
      <c r="CL200" t="s">
        <v>89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"GAB2030371"</f>
        <v>GAB2030371</v>
      </c>
      <c r="F201" s="3">
        <v>45995</v>
      </c>
      <c r="G201">
        <v>202609</v>
      </c>
      <c r="H201" t="s">
        <v>75</v>
      </c>
      <c r="I201" t="s">
        <v>76</v>
      </c>
      <c r="J201" t="s">
        <v>77</v>
      </c>
      <c r="K201" t="s">
        <v>78</v>
      </c>
      <c r="L201" t="s">
        <v>79</v>
      </c>
      <c r="M201" t="s">
        <v>80</v>
      </c>
      <c r="N201" t="s">
        <v>182</v>
      </c>
      <c r="O201" t="s">
        <v>96</v>
      </c>
      <c r="P201" t="str">
        <f>"INVOICE00123419 CT098671      "</f>
        <v xml:space="preserve">INVOICE00123419 CT098671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31.9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0.4</v>
      </c>
      <c r="BJ201">
        <v>2.2000000000000002</v>
      </c>
      <c r="BK201">
        <v>2.5</v>
      </c>
      <c r="BL201">
        <v>95.07</v>
      </c>
      <c r="BM201">
        <v>14.26</v>
      </c>
      <c r="BN201">
        <v>109.33</v>
      </c>
      <c r="BO201">
        <v>109.33</v>
      </c>
      <c r="BQ201" t="s">
        <v>283</v>
      </c>
      <c r="BR201" t="s">
        <v>84</v>
      </c>
      <c r="BS201" s="3">
        <v>45996</v>
      </c>
      <c r="BT201" s="4">
        <v>0.36527777777777776</v>
      </c>
      <c r="BU201" t="s">
        <v>789</v>
      </c>
      <c r="BV201" t="s">
        <v>86</v>
      </c>
      <c r="BY201">
        <v>10804.08</v>
      </c>
      <c r="CA201">
        <v>9512275238082</v>
      </c>
      <c r="CC201" t="s">
        <v>80</v>
      </c>
      <c r="CD201" s="5" t="s">
        <v>185</v>
      </c>
      <c r="CE201" t="s">
        <v>257</v>
      </c>
      <c r="CF201" s="3">
        <v>45996</v>
      </c>
      <c r="CI201">
        <v>1</v>
      </c>
      <c r="CJ201">
        <v>1</v>
      </c>
      <c r="CK201">
        <v>21</v>
      </c>
      <c r="CL201" t="s">
        <v>89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"GAB2030375"</f>
        <v>GAB2030375</v>
      </c>
      <c r="F202" s="3">
        <v>45995</v>
      </c>
      <c r="G202">
        <v>202609</v>
      </c>
      <c r="H202" t="s">
        <v>75</v>
      </c>
      <c r="I202" t="s">
        <v>76</v>
      </c>
      <c r="J202" t="s">
        <v>77</v>
      </c>
      <c r="K202" t="s">
        <v>78</v>
      </c>
      <c r="L202" t="s">
        <v>75</v>
      </c>
      <c r="M202" t="s">
        <v>76</v>
      </c>
      <c r="N202" t="s">
        <v>790</v>
      </c>
      <c r="O202" t="s">
        <v>96</v>
      </c>
      <c r="P202" t="str">
        <f>"INVOICE00123431 CT098679      "</f>
        <v xml:space="preserve">INVOICE00123431 CT098679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19.940000000000001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0.8</v>
      </c>
      <c r="BJ202">
        <v>1.8</v>
      </c>
      <c r="BK202">
        <v>2</v>
      </c>
      <c r="BL202">
        <v>59.42</v>
      </c>
      <c r="BM202">
        <v>8.91</v>
      </c>
      <c r="BN202">
        <v>68.33</v>
      </c>
      <c r="BO202">
        <v>68.33</v>
      </c>
      <c r="BQ202" t="s">
        <v>232</v>
      </c>
      <c r="BR202" t="s">
        <v>84</v>
      </c>
      <c r="BS202" s="3">
        <v>45996</v>
      </c>
      <c r="BT202" s="4">
        <v>0.51180555555555551</v>
      </c>
      <c r="BU202" t="s">
        <v>744</v>
      </c>
      <c r="BV202" t="s">
        <v>89</v>
      </c>
      <c r="BW202" t="s">
        <v>190</v>
      </c>
      <c r="BX202" t="s">
        <v>191</v>
      </c>
      <c r="BY202">
        <v>8757.7199999999993</v>
      </c>
      <c r="CC202" t="s">
        <v>76</v>
      </c>
      <c r="CD202">
        <v>7441</v>
      </c>
      <c r="CE202" t="s">
        <v>286</v>
      </c>
      <c r="CF202" s="3">
        <v>46001</v>
      </c>
      <c r="CI202">
        <v>1</v>
      </c>
      <c r="CJ202">
        <v>1</v>
      </c>
      <c r="CK202">
        <v>22</v>
      </c>
      <c r="CL202" t="s">
        <v>89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"GAB2030376"</f>
        <v>GAB2030376</v>
      </c>
      <c r="F203" s="3">
        <v>45995</v>
      </c>
      <c r="G203">
        <v>202609</v>
      </c>
      <c r="H203" t="s">
        <v>75</v>
      </c>
      <c r="I203" t="s">
        <v>76</v>
      </c>
      <c r="J203" t="s">
        <v>77</v>
      </c>
      <c r="K203" t="s">
        <v>78</v>
      </c>
      <c r="L203" t="s">
        <v>75</v>
      </c>
      <c r="M203" t="s">
        <v>76</v>
      </c>
      <c r="N203" t="s">
        <v>318</v>
      </c>
      <c r="O203" t="s">
        <v>96</v>
      </c>
      <c r="P203" t="str">
        <f>"INVOICE00123432 00123433 CT098"</f>
        <v>INVOICE00123432 00123433 CT098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19.940000000000001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0.7</v>
      </c>
      <c r="BJ203">
        <v>1.8</v>
      </c>
      <c r="BK203">
        <v>2</v>
      </c>
      <c r="BL203">
        <v>59.42</v>
      </c>
      <c r="BM203">
        <v>8.91</v>
      </c>
      <c r="BN203">
        <v>68.33</v>
      </c>
      <c r="BO203">
        <v>68.33</v>
      </c>
      <c r="BQ203" t="s">
        <v>319</v>
      </c>
      <c r="BR203" t="s">
        <v>84</v>
      </c>
      <c r="BS203" s="3">
        <v>45996</v>
      </c>
      <c r="BT203" s="4">
        <v>0.43055555555555558</v>
      </c>
      <c r="BU203" t="s">
        <v>516</v>
      </c>
      <c r="BV203" t="s">
        <v>86</v>
      </c>
      <c r="BY203">
        <v>9003.4</v>
      </c>
      <c r="CA203" t="s">
        <v>517</v>
      </c>
      <c r="CC203" t="s">
        <v>76</v>
      </c>
      <c r="CD203">
        <v>7441</v>
      </c>
      <c r="CE203" t="s">
        <v>286</v>
      </c>
      <c r="CF203" s="3">
        <v>45999</v>
      </c>
      <c r="CI203">
        <v>1</v>
      </c>
      <c r="CJ203">
        <v>1</v>
      </c>
      <c r="CK203">
        <v>22</v>
      </c>
      <c r="CL203" t="s">
        <v>89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"GAB2030382"</f>
        <v>GAB2030382</v>
      </c>
      <c r="F204" s="3">
        <v>45995</v>
      </c>
      <c r="G204">
        <v>202609</v>
      </c>
      <c r="H204" t="s">
        <v>75</v>
      </c>
      <c r="I204" t="s">
        <v>76</v>
      </c>
      <c r="J204" t="s">
        <v>77</v>
      </c>
      <c r="K204" t="s">
        <v>78</v>
      </c>
      <c r="L204" t="s">
        <v>156</v>
      </c>
      <c r="M204" t="s">
        <v>157</v>
      </c>
      <c r="N204" t="s">
        <v>791</v>
      </c>
      <c r="O204" t="s">
        <v>96</v>
      </c>
      <c r="P204" t="str">
        <f>"INVOICE00042271 ORDGS038837   "</f>
        <v xml:space="preserve">INVOICE00042271 ORDGS038837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25.52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0.3</v>
      </c>
      <c r="BJ204">
        <v>2</v>
      </c>
      <c r="BK204">
        <v>2</v>
      </c>
      <c r="BL204">
        <v>76.06</v>
      </c>
      <c r="BM204">
        <v>11.41</v>
      </c>
      <c r="BN204">
        <v>87.47</v>
      </c>
      <c r="BO204">
        <v>87.47</v>
      </c>
      <c r="BQ204" t="s">
        <v>288</v>
      </c>
      <c r="BR204" t="s">
        <v>84</v>
      </c>
      <c r="BS204" s="3">
        <v>45996</v>
      </c>
      <c r="BT204" s="4">
        <v>0.42708333333333331</v>
      </c>
      <c r="BU204" t="s">
        <v>289</v>
      </c>
      <c r="BV204" t="s">
        <v>86</v>
      </c>
      <c r="BY204">
        <v>9766.68</v>
      </c>
      <c r="CA204" t="s">
        <v>290</v>
      </c>
      <c r="CC204" t="s">
        <v>157</v>
      </c>
      <c r="CD204">
        <v>6001</v>
      </c>
      <c r="CE204" t="s">
        <v>179</v>
      </c>
      <c r="CF204" s="3">
        <v>45996</v>
      </c>
      <c r="CI204">
        <v>2</v>
      </c>
      <c r="CJ204">
        <v>1</v>
      </c>
      <c r="CK204">
        <v>21</v>
      </c>
      <c r="CL204" t="s">
        <v>89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"GAB2030384"</f>
        <v>GAB2030384</v>
      </c>
      <c r="F205" s="3">
        <v>45995</v>
      </c>
      <c r="G205">
        <v>202609</v>
      </c>
      <c r="H205" t="s">
        <v>75</v>
      </c>
      <c r="I205" t="s">
        <v>76</v>
      </c>
      <c r="J205" t="s">
        <v>77</v>
      </c>
      <c r="K205" t="s">
        <v>78</v>
      </c>
      <c r="L205" t="s">
        <v>792</v>
      </c>
      <c r="M205" t="s">
        <v>793</v>
      </c>
      <c r="N205" t="s">
        <v>794</v>
      </c>
      <c r="O205" t="s">
        <v>96</v>
      </c>
      <c r="P205" t="str">
        <f>"INVOICE00042269 ORDGS038599   "</f>
        <v xml:space="preserve">INVOICE00042269 ORDGS038599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35.9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0.6</v>
      </c>
      <c r="BJ205">
        <v>1.8</v>
      </c>
      <c r="BK205">
        <v>2</v>
      </c>
      <c r="BL205">
        <v>106.98</v>
      </c>
      <c r="BM205">
        <v>16.05</v>
      </c>
      <c r="BN205">
        <v>123.03</v>
      </c>
      <c r="BO205">
        <v>123.03</v>
      </c>
      <c r="BQ205" t="s">
        <v>795</v>
      </c>
      <c r="BR205" t="s">
        <v>84</v>
      </c>
      <c r="BS205" s="3">
        <v>45996</v>
      </c>
      <c r="BT205" s="4">
        <v>0.61944444444444446</v>
      </c>
      <c r="BU205" t="s">
        <v>796</v>
      </c>
      <c r="BV205" t="s">
        <v>89</v>
      </c>
      <c r="BW205" t="s">
        <v>190</v>
      </c>
      <c r="BX205" t="s">
        <v>191</v>
      </c>
      <c r="BY205">
        <v>8758.4</v>
      </c>
      <c r="CA205" t="s">
        <v>797</v>
      </c>
      <c r="CC205" t="s">
        <v>793</v>
      </c>
      <c r="CD205">
        <v>7130</v>
      </c>
      <c r="CE205" t="s">
        <v>200</v>
      </c>
      <c r="CF205" s="3">
        <v>45999</v>
      </c>
      <c r="CI205">
        <v>1</v>
      </c>
      <c r="CJ205">
        <v>1</v>
      </c>
      <c r="CK205">
        <v>24</v>
      </c>
      <c r="CL205" t="s">
        <v>89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"GAB2030385"</f>
        <v>GAB2030385</v>
      </c>
      <c r="F206" s="3">
        <v>45995</v>
      </c>
      <c r="G206">
        <v>202609</v>
      </c>
      <c r="H206" t="s">
        <v>75</v>
      </c>
      <c r="I206" t="s">
        <v>76</v>
      </c>
      <c r="J206" t="s">
        <v>77</v>
      </c>
      <c r="K206" t="s">
        <v>78</v>
      </c>
      <c r="L206" t="s">
        <v>661</v>
      </c>
      <c r="M206" t="s">
        <v>662</v>
      </c>
      <c r="N206" t="s">
        <v>798</v>
      </c>
      <c r="O206" t="s">
        <v>96</v>
      </c>
      <c r="P206" t="str">
        <f>"INVOICE00042268 ORDGS038597   "</f>
        <v xml:space="preserve">INVOICE00042268 ORDGS038597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44.64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0.4</v>
      </c>
      <c r="BJ206">
        <v>2.2000000000000002</v>
      </c>
      <c r="BK206">
        <v>2.5</v>
      </c>
      <c r="BL206">
        <v>133.03</v>
      </c>
      <c r="BM206">
        <v>19.95</v>
      </c>
      <c r="BN206">
        <v>152.97999999999999</v>
      </c>
      <c r="BO206">
        <v>152.97999999999999</v>
      </c>
      <c r="BQ206" t="s">
        <v>125</v>
      </c>
      <c r="BR206" t="s">
        <v>84</v>
      </c>
      <c r="BS206" s="3">
        <v>45999</v>
      </c>
      <c r="BT206" s="4">
        <v>0.63124999999999998</v>
      </c>
      <c r="BU206" t="s">
        <v>799</v>
      </c>
      <c r="BV206" t="s">
        <v>86</v>
      </c>
      <c r="BY206">
        <v>10983.92</v>
      </c>
      <c r="CA206" t="s">
        <v>666</v>
      </c>
      <c r="CC206" t="s">
        <v>662</v>
      </c>
      <c r="CD206">
        <v>6850</v>
      </c>
      <c r="CE206" t="s">
        <v>252</v>
      </c>
      <c r="CI206">
        <v>2</v>
      </c>
      <c r="CJ206">
        <v>2</v>
      </c>
      <c r="CK206">
        <v>24</v>
      </c>
      <c r="CL206" t="s">
        <v>89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"GAB2030386"</f>
        <v>GAB2030386</v>
      </c>
      <c r="F207" s="3">
        <v>45995</v>
      </c>
      <c r="G207">
        <v>202609</v>
      </c>
      <c r="H207" t="s">
        <v>75</v>
      </c>
      <c r="I207" t="s">
        <v>76</v>
      </c>
      <c r="J207" t="s">
        <v>77</v>
      </c>
      <c r="K207" t="s">
        <v>78</v>
      </c>
      <c r="L207" t="s">
        <v>79</v>
      </c>
      <c r="M207" t="s">
        <v>80</v>
      </c>
      <c r="N207" t="s">
        <v>800</v>
      </c>
      <c r="O207" t="s">
        <v>96</v>
      </c>
      <c r="P207" t="str">
        <f>"INVOICE00042267 ORDGS038817   "</f>
        <v xml:space="preserve">INVOICE00042267 ORDGS038817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25.52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0.3</v>
      </c>
      <c r="BJ207">
        <v>1.9</v>
      </c>
      <c r="BK207">
        <v>2</v>
      </c>
      <c r="BL207">
        <v>76.06</v>
      </c>
      <c r="BM207">
        <v>11.41</v>
      </c>
      <c r="BN207">
        <v>87.47</v>
      </c>
      <c r="BO207">
        <v>87.47</v>
      </c>
      <c r="BQ207" t="s">
        <v>801</v>
      </c>
      <c r="BR207" t="s">
        <v>84</v>
      </c>
      <c r="BS207" s="3">
        <v>45996</v>
      </c>
      <c r="BT207" s="4">
        <v>0.33333333333333331</v>
      </c>
      <c r="BU207" t="s">
        <v>802</v>
      </c>
      <c r="BV207" t="s">
        <v>86</v>
      </c>
      <c r="BY207">
        <v>9657.7000000000007</v>
      </c>
      <c r="CA207" s="5" t="s">
        <v>571</v>
      </c>
      <c r="CC207" t="s">
        <v>80</v>
      </c>
      <c r="CD207" s="5" t="s">
        <v>87</v>
      </c>
      <c r="CE207" t="s">
        <v>179</v>
      </c>
      <c r="CF207" s="3">
        <v>45996</v>
      </c>
      <c r="CI207">
        <v>1</v>
      </c>
      <c r="CJ207">
        <v>1</v>
      </c>
      <c r="CK207">
        <v>21</v>
      </c>
      <c r="CL207" t="s">
        <v>89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"GAB2030393"</f>
        <v>GAB2030393</v>
      </c>
      <c r="F208" s="3">
        <v>45995</v>
      </c>
      <c r="G208">
        <v>202609</v>
      </c>
      <c r="H208" t="s">
        <v>75</v>
      </c>
      <c r="I208" t="s">
        <v>76</v>
      </c>
      <c r="J208" t="s">
        <v>77</v>
      </c>
      <c r="K208" t="s">
        <v>78</v>
      </c>
      <c r="L208" t="s">
        <v>291</v>
      </c>
      <c r="M208" t="s">
        <v>292</v>
      </c>
      <c r="N208" t="s">
        <v>803</v>
      </c>
      <c r="O208" t="s">
        <v>96</v>
      </c>
      <c r="P208" t="str">
        <f>"INVOICE00042275 ORDGS038823   "</f>
        <v xml:space="preserve">INVOICE00042275 ORDGS038823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31.9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0.3</v>
      </c>
      <c r="BJ208">
        <v>2.1</v>
      </c>
      <c r="BK208">
        <v>2.5</v>
      </c>
      <c r="BL208">
        <v>95.07</v>
      </c>
      <c r="BM208">
        <v>14.26</v>
      </c>
      <c r="BN208">
        <v>109.33</v>
      </c>
      <c r="BO208">
        <v>109.33</v>
      </c>
      <c r="BQ208" t="s">
        <v>804</v>
      </c>
      <c r="BR208" t="s">
        <v>84</v>
      </c>
      <c r="BS208" s="3">
        <v>45996</v>
      </c>
      <c r="BT208" s="4">
        <v>0.57986111111111116</v>
      </c>
      <c r="BU208" t="s">
        <v>805</v>
      </c>
      <c r="BV208" t="s">
        <v>89</v>
      </c>
      <c r="BW208" t="s">
        <v>284</v>
      </c>
      <c r="BX208" t="s">
        <v>806</v>
      </c>
      <c r="BY208">
        <v>10360.35</v>
      </c>
      <c r="CA208" t="s">
        <v>807</v>
      </c>
      <c r="CC208" t="s">
        <v>292</v>
      </c>
      <c r="CD208">
        <v>5201</v>
      </c>
      <c r="CE208" t="s">
        <v>179</v>
      </c>
      <c r="CF208" s="3">
        <v>45999</v>
      </c>
      <c r="CI208">
        <v>1</v>
      </c>
      <c r="CJ208">
        <v>1</v>
      </c>
      <c r="CK208">
        <v>21</v>
      </c>
      <c r="CL208" t="s">
        <v>89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"GAB2030464"</f>
        <v>GAB2030464</v>
      </c>
      <c r="F209" s="3">
        <v>46000</v>
      </c>
      <c r="G209">
        <v>202609</v>
      </c>
      <c r="H209" t="s">
        <v>75</v>
      </c>
      <c r="I209" t="s">
        <v>76</v>
      </c>
      <c r="J209" t="s">
        <v>77</v>
      </c>
      <c r="K209" t="s">
        <v>78</v>
      </c>
      <c r="L209" t="s">
        <v>79</v>
      </c>
      <c r="M209" t="s">
        <v>80</v>
      </c>
      <c r="N209" t="s">
        <v>152</v>
      </c>
      <c r="O209" t="s">
        <v>82</v>
      </c>
      <c r="P209" t="str">
        <f>"INVOICE00042388 ORDGS038260   "</f>
        <v xml:space="preserve">INVOICE00042388 ORDGS038260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6.1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79.959999999999994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2</v>
      </c>
      <c r="BI209">
        <v>10.199999999999999</v>
      </c>
      <c r="BJ209">
        <v>29.1</v>
      </c>
      <c r="BK209">
        <v>30</v>
      </c>
      <c r="BL209">
        <v>244.4</v>
      </c>
      <c r="BM209">
        <v>36.659999999999997</v>
      </c>
      <c r="BN209">
        <v>281.06</v>
      </c>
      <c r="BO209">
        <v>281.06</v>
      </c>
      <c r="BR209" t="s">
        <v>84</v>
      </c>
      <c r="BS209" t="s">
        <v>126</v>
      </c>
      <c r="BY209">
        <v>145454.54999999999</v>
      </c>
      <c r="CC209" t="s">
        <v>80</v>
      </c>
      <c r="CD209" s="5" t="s">
        <v>87</v>
      </c>
      <c r="CE209" t="s">
        <v>155</v>
      </c>
      <c r="CI209">
        <v>3</v>
      </c>
      <c r="CJ209" t="s">
        <v>126</v>
      </c>
      <c r="CK209">
        <v>41</v>
      </c>
      <c r="CL209" t="s">
        <v>89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"GAB2030469"</f>
        <v>GAB2030469</v>
      </c>
      <c r="F210" s="3">
        <v>46000</v>
      </c>
      <c r="G210">
        <v>202609</v>
      </c>
      <c r="H210" t="s">
        <v>75</v>
      </c>
      <c r="I210" t="s">
        <v>76</v>
      </c>
      <c r="J210" t="s">
        <v>77</v>
      </c>
      <c r="K210" t="s">
        <v>78</v>
      </c>
      <c r="L210" t="s">
        <v>90</v>
      </c>
      <c r="M210" t="s">
        <v>91</v>
      </c>
      <c r="N210" t="s">
        <v>808</v>
      </c>
      <c r="O210" t="s">
        <v>82</v>
      </c>
      <c r="P210" t="str">
        <f>"INVOICE00123548 CT098755      "</f>
        <v xml:space="preserve">INVOICE00123548 CT098755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6.1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106.48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3</v>
      </c>
      <c r="BI210">
        <v>11.6</v>
      </c>
      <c r="BJ210">
        <v>42.1</v>
      </c>
      <c r="BK210">
        <v>43</v>
      </c>
      <c r="BL210">
        <v>323.44</v>
      </c>
      <c r="BM210">
        <v>48.52</v>
      </c>
      <c r="BN210">
        <v>371.96</v>
      </c>
      <c r="BO210">
        <v>371.96</v>
      </c>
      <c r="BQ210" t="s">
        <v>809</v>
      </c>
      <c r="BR210" t="s">
        <v>84</v>
      </c>
      <c r="BS210" t="s">
        <v>126</v>
      </c>
      <c r="BY210">
        <v>210740.08</v>
      </c>
      <c r="CC210" t="s">
        <v>91</v>
      </c>
      <c r="CD210">
        <v>4001</v>
      </c>
      <c r="CE210" t="s">
        <v>88</v>
      </c>
      <c r="CI210">
        <v>3</v>
      </c>
      <c r="CJ210" t="s">
        <v>126</v>
      </c>
      <c r="CK210">
        <v>41</v>
      </c>
      <c r="CL210" t="s">
        <v>89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"GAB2030475"</f>
        <v>GAB2030475</v>
      </c>
      <c r="F211" s="3">
        <v>46000</v>
      </c>
      <c r="G211">
        <v>202609</v>
      </c>
      <c r="H211" t="s">
        <v>75</v>
      </c>
      <c r="I211" t="s">
        <v>76</v>
      </c>
      <c r="J211" t="s">
        <v>77</v>
      </c>
      <c r="K211" t="s">
        <v>78</v>
      </c>
      <c r="L211" t="s">
        <v>93</v>
      </c>
      <c r="M211" t="s">
        <v>94</v>
      </c>
      <c r="N211" t="s">
        <v>149</v>
      </c>
      <c r="O211" t="s">
        <v>82</v>
      </c>
      <c r="P211" t="str">
        <f>"KIM GRAUSO                    "</f>
        <v xml:space="preserve">KIM GRAUSO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6.1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49.36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8.1</v>
      </c>
      <c r="BJ211">
        <v>6</v>
      </c>
      <c r="BK211">
        <v>9</v>
      </c>
      <c r="BL211">
        <v>153.19999999999999</v>
      </c>
      <c r="BM211">
        <v>22.98</v>
      </c>
      <c r="BN211">
        <v>176.18</v>
      </c>
      <c r="BO211">
        <v>176.18</v>
      </c>
      <c r="BQ211" t="s">
        <v>97</v>
      </c>
      <c r="BR211" t="s">
        <v>84</v>
      </c>
      <c r="BS211" s="3">
        <v>46002</v>
      </c>
      <c r="BT211" s="4">
        <v>0.38680555555555557</v>
      </c>
      <c r="BU211" t="s">
        <v>97</v>
      </c>
      <c r="BV211" t="s">
        <v>86</v>
      </c>
      <c r="BY211">
        <v>30058.560000000001</v>
      </c>
      <c r="CA211">
        <v>9512275238082</v>
      </c>
      <c r="CC211" t="s">
        <v>94</v>
      </c>
      <c r="CD211" s="5" t="s">
        <v>102</v>
      </c>
      <c r="CE211" t="s">
        <v>810</v>
      </c>
      <c r="CF211" s="3">
        <v>46002</v>
      </c>
      <c r="CI211">
        <v>3</v>
      </c>
      <c r="CJ211">
        <v>2</v>
      </c>
      <c r="CK211">
        <v>41</v>
      </c>
      <c r="CL211" t="s">
        <v>89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"GAB2030478"</f>
        <v>GAB2030478</v>
      </c>
      <c r="F212" s="3">
        <v>46000</v>
      </c>
      <c r="G212">
        <v>202609</v>
      </c>
      <c r="H212" t="s">
        <v>75</v>
      </c>
      <c r="I212" t="s">
        <v>76</v>
      </c>
      <c r="J212" t="s">
        <v>77</v>
      </c>
      <c r="K212" t="s">
        <v>78</v>
      </c>
      <c r="L212" t="s">
        <v>247</v>
      </c>
      <c r="M212" t="s">
        <v>248</v>
      </c>
      <c r="N212" t="s">
        <v>357</v>
      </c>
      <c r="O212" t="s">
        <v>82</v>
      </c>
      <c r="P212" t="str">
        <f>"INVOICE00123565 CT098482      "</f>
        <v xml:space="preserve">INVOICE00123565 CT098482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6.1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53.44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2</v>
      </c>
      <c r="BI212">
        <v>6.6</v>
      </c>
      <c r="BJ212">
        <v>16.2</v>
      </c>
      <c r="BK212">
        <v>17</v>
      </c>
      <c r="BL212">
        <v>165.36</v>
      </c>
      <c r="BM212">
        <v>24.8</v>
      </c>
      <c r="BN212">
        <v>190.16</v>
      </c>
      <c r="BO212">
        <v>190.16</v>
      </c>
      <c r="BQ212" t="s">
        <v>358</v>
      </c>
      <c r="BR212" t="s">
        <v>84</v>
      </c>
      <c r="BS212" s="3">
        <v>46002</v>
      </c>
      <c r="BT212" s="4">
        <v>0.4375</v>
      </c>
      <c r="BU212" t="s">
        <v>811</v>
      </c>
      <c r="BV212" t="s">
        <v>86</v>
      </c>
      <c r="BY212">
        <v>80754.600000000006</v>
      </c>
      <c r="CC212" t="s">
        <v>248</v>
      </c>
      <c r="CD212">
        <v>1501</v>
      </c>
      <c r="CE212" t="s">
        <v>138</v>
      </c>
      <c r="CF212" s="3">
        <v>46002</v>
      </c>
      <c r="CI212">
        <v>2</v>
      </c>
      <c r="CJ212">
        <v>2</v>
      </c>
      <c r="CK212">
        <v>41</v>
      </c>
      <c r="CL212" t="s">
        <v>89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"GAB2030479"</f>
        <v>GAB2030479</v>
      </c>
      <c r="F213" s="3">
        <v>46000</v>
      </c>
      <c r="G213">
        <v>202609</v>
      </c>
      <c r="H213" t="s">
        <v>75</v>
      </c>
      <c r="I213" t="s">
        <v>76</v>
      </c>
      <c r="J213" t="s">
        <v>77</v>
      </c>
      <c r="K213" t="s">
        <v>78</v>
      </c>
      <c r="L213" t="s">
        <v>90</v>
      </c>
      <c r="M213" t="s">
        <v>91</v>
      </c>
      <c r="N213" t="s">
        <v>812</v>
      </c>
      <c r="O213" t="s">
        <v>82</v>
      </c>
      <c r="P213" t="str">
        <f>"INVOICE00123566 CT098370      "</f>
        <v xml:space="preserve">INVOICE00123566 CT098370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6.1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49.36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3.7</v>
      </c>
      <c r="BJ213">
        <v>7.5</v>
      </c>
      <c r="BK213">
        <v>8</v>
      </c>
      <c r="BL213">
        <v>153.19999999999999</v>
      </c>
      <c r="BM213">
        <v>22.98</v>
      </c>
      <c r="BN213">
        <v>176.18</v>
      </c>
      <c r="BO213">
        <v>176.18</v>
      </c>
      <c r="BR213" t="s">
        <v>84</v>
      </c>
      <c r="BS213" s="3">
        <v>46002</v>
      </c>
      <c r="BT213" s="4">
        <v>0.73541666666666672</v>
      </c>
      <c r="BU213" t="s">
        <v>813</v>
      </c>
      <c r="BV213" t="s">
        <v>86</v>
      </c>
      <c r="BY213">
        <v>37548.910000000003</v>
      </c>
      <c r="CA213" t="s">
        <v>814</v>
      </c>
      <c r="CC213" t="s">
        <v>91</v>
      </c>
      <c r="CD213">
        <v>4000</v>
      </c>
      <c r="CE213" t="s">
        <v>138</v>
      </c>
      <c r="CF213" s="3">
        <v>46002</v>
      </c>
      <c r="CI213">
        <v>3</v>
      </c>
      <c r="CJ213">
        <v>2</v>
      </c>
      <c r="CK213">
        <v>41</v>
      </c>
      <c r="CL213" t="s">
        <v>89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"GAB2030480"</f>
        <v>GAB2030480</v>
      </c>
      <c r="F214" s="3">
        <v>46000</v>
      </c>
      <c r="G214">
        <v>202609</v>
      </c>
      <c r="H214" t="s">
        <v>75</v>
      </c>
      <c r="I214" t="s">
        <v>76</v>
      </c>
      <c r="J214" t="s">
        <v>77</v>
      </c>
      <c r="K214" t="s">
        <v>78</v>
      </c>
      <c r="L214" t="s">
        <v>470</v>
      </c>
      <c r="M214" t="s">
        <v>471</v>
      </c>
      <c r="N214" t="s">
        <v>815</v>
      </c>
      <c r="O214" t="s">
        <v>82</v>
      </c>
      <c r="P214" t="str">
        <f>"INVOICE00042414 ORDGS038944   "</f>
        <v xml:space="preserve">INVOICE00042414 ORDGS038944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6.1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346.92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5</v>
      </c>
      <c r="BI214">
        <v>41.2</v>
      </c>
      <c r="BJ214">
        <v>92.1</v>
      </c>
      <c r="BK214">
        <v>93</v>
      </c>
      <c r="BL214">
        <v>1039.99</v>
      </c>
      <c r="BM214">
        <v>156</v>
      </c>
      <c r="BN214">
        <v>1195.99</v>
      </c>
      <c r="BO214">
        <v>1195.99</v>
      </c>
      <c r="BR214" t="s">
        <v>84</v>
      </c>
      <c r="BS214" s="3">
        <v>46002</v>
      </c>
      <c r="BT214" s="4">
        <v>0.74236111111111114</v>
      </c>
      <c r="BU214" t="s">
        <v>816</v>
      </c>
      <c r="BV214" t="s">
        <v>86</v>
      </c>
      <c r="BY214">
        <v>460740.64</v>
      </c>
      <c r="CA214">
        <v>7502235592084</v>
      </c>
      <c r="CC214" t="s">
        <v>471</v>
      </c>
      <c r="CD214">
        <v>1930</v>
      </c>
      <c r="CE214" t="s">
        <v>121</v>
      </c>
      <c r="CF214" s="3">
        <v>46002</v>
      </c>
      <c r="CI214">
        <v>2</v>
      </c>
      <c r="CJ214">
        <v>2</v>
      </c>
      <c r="CK214">
        <v>43</v>
      </c>
      <c r="CL214" t="s">
        <v>89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"GAB2030482"</f>
        <v>GAB2030482</v>
      </c>
      <c r="F215" s="3">
        <v>46000</v>
      </c>
      <c r="G215">
        <v>202609</v>
      </c>
      <c r="H215" t="s">
        <v>75</v>
      </c>
      <c r="I215" t="s">
        <v>76</v>
      </c>
      <c r="J215" t="s">
        <v>77</v>
      </c>
      <c r="K215" t="s">
        <v>78</v>
      </c>
      <c r="L215" t="s">
        <v>817</v>
      </c>
      <c r="M215" t="s">
        <v>818</v>
      </c>
      <c r="N215" t="s">
        <v>819</v>
      </c>
      <c r="O215" t="s">
        <v>82</v>
      </c>
      <c r="P215" t="str">
        <f>"INVOICE00042418 ORDGS038949   "</f>
        <v xml:space="preserve">INVOICE00042418 ORDGS038949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6.1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175.85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3</v>
      </c>
      <c r="BI215">
        <v>34.799999999999997</v>
      </c>
      <c r="BJ215">
        <v>76.2</v>
      </c>
      <c r="BK215">
        <v>77</v>
      </c>
      <c r="BL215">
        <v>530.16999999999996</v>
      </c>
      <c r="BM215">
        <v>79.53</v>
      </c>
      <c r="BN215">
        <v>609.70000000000005</v>
      </c>
      <c r="BO215">
        <v>609.70000000000005</v>
      </c>
      <c r="BQ215" t="s">
        <v>820</v>
      </c>
      <c r="BR215" t="s">
        <v>84</v>
      </c>
      <c r="BS215" t="s">
        <v>126</v>
      </c>
      <c r="BY215">
        <v>381112.88</v>
      </c>
      <c r="CC215" t="s">
        <v>818</v>
      </c>
      <c r="CD215">
        <v>3201</v>
      </c>
      <c r="CE215" t="s">
        <v>121</v>
      </c>
      <c r="CI215">
        <v>4</v>
      </c>
      <c r="CJ215" t="s">
        <v>126</v>
      </c>
      <c r="CK215">
        <v>41</v>
      </c>
      <c r="CL215" t="s">
        <v>89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"GAB2030451"</f>
        <v>GAB2030451</v>
      </c>
      <c r="F216" s="3">
        <v>46000</v>
      </c>
      <c r="G216">
        <v>202609</v>
      </c>
      <c r="H216" t="s">
        <v>75</v>
      </c>
      <c r="I216" t="s">
        <v>76</v>
      </c>
      <c r="J216" t="s">
        <v>77</v>
      </c>
      <c r="K216" t="s">
        <v>78</v>
      </c>
      <c r="L216" t="s">
        <v>93</v>
      </c>
      <c r="M216" t="s">
        <v>94</v>
      </c>
      <c r="N216" t="s">
        <v>149</v>
      </c>
      <c r="O216" t="s">
        <v>96</v>
      </c>
      <c r="P216" t="str">
        <f>"MS MELANIE RHODA              "</f>
        <v xml:space="preserve">MS MELANIE RHODA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70.17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0.3</v>
      </c>
      <c r="BJ216">
        <v>5.2</v>
      </c>
      <c r="BK216">
        <v>5.5</v>
      </c>
      <c r="BL216">
        <v>209.12</v>
      </c>
      <c r="BM216">
        <v>31.37</v>
      </c>
      <c r="BN216">
        <v>240.49</v>
      </c>
      <c r="BO216">
        <v>240.49</v>
      </c>
      <c r="BQ216" t="s">
        <v>821</v>
      </c>
      <c r="BR216" t="s">
        <v>84</v>
      </c>
      <c r="BS216" s="3">
        <v>46001</v>
      </c>
      <c r="BT216" s="4">
        <v>0.375</v>
      </c>
      <c r="BU216" t="s">
        <v>352</v>
      </c>
      <c r="BV216" t="s">
        <v>86</v>
      </c>
      <c r="BY216">
        <v>26238.74</v>
      </c>
      <c r="BZ216" t="s">
        <v>346</v>
      </c>
      <c r="CC216" t="s">
        <v>94</v>
      </c>
      <c r="CD216" s="5" t="s">
        <v>102</v>
      </c>
      <c r="CE216" t="s">
        <v>822</v>
      </c>
      <c r="CI216">
        <v>1</v>
      </c>
      <c r="CJ216">
        <v>1</v>
      </c>
      <c r="CK216">
        <v>21</v>
      </c>
      <c r="CL216" t="s">
        <v>89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"GAB2030452"</f>
        <v>GAB2030452</v>
      </c>
      <c r="F217" s="3">
        <v>46000</v>
      </c>
      <c r="G217">
        <v>202609</v>
      </c>
      <c r="H217" t="s">
        <v>75</v>
      </c>
      <c r="I217" t="s">
        <v>76</v>
      </c>
      <c r="J217" t="s">
        <v>77</v>
      </c>
      <c r="K217" t="s">
        <v>78</v>
      </c>
      <c r="L217" t="s">
        <v>79</v>
      </c>
      <c r="M217" t="s">
        <v>80</v>
      </c>
      <c r="N217" t="s">
        <v>258</v>
      </c>
      <c r="O217" t="s">
        <v>96</v>
      </c>
      <c r="P217" t="str">
        <f>"INVOICE00042384 ORDGS038854   "</f>
        <v xml:space="preserve">INVOICE00042384 ORDGS038854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25.52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0.1</v>
      </c>
      <c r="BJ217">
        <v>1.9</v>
      </c>
      <c r="BK217">
        <v>2</v>
      </c>
      <c r="BL217">
        <v>76.06</v>
      </c>
      <c r="BM217">
        <v>11.41</v>
      </c>
      <c r="BN217">
        <v>87.47</v>
      </c>
      <c r="BO217">
        <v>87.47</v>
      </c>
      <c r="BQ217" t="s">
        <v>259</v>
      </c>
      <c r="BR217" t="s">
        <v>84</v>
      </c>
      <c r="BS217" s="3">
        <v>46001</v>
      </c>
      <c r="BT217" s="4">
        <v>0.33611111111111114</v>
      </c>
      <c r="BU217" t="s">
        <v>260</v>
      </c>
      <c r="BV217" t="s">
        <v>86</v>
      </c>
      <c r="BY217">
        <v>9492.2999999999993</v>
      </c>
      <c r="BZ217" t="s">
        <v>346</v>
      </c>
      <c r="CA217">
        <v>8102155384080</v>
      </c>
      <c r="CC217" t="s">
        <v>80</v>
      </c>
      <c r="CD217" s="5" t="s">
        <v>261</v>
      </c>
      <c r="CE217" t="s">
        <v>169</v>
      </c>
      <c r="CF217" s="3">
        <v>46001</v>
      </c>
      <c r="CI217">
        <v>1</v>
      </c>
      <c r="CJ217">
        <v>1</v>
      </c>
      <c r="CK217">
        <v>21</v>
      </c>
      <c r="CL217" t="s">
        <v>89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"GAB2030454"</f>
        <v>GAB2030454</v>
      </c>
      <c r="F218" s="3">
        <v>46000</v>
      </c>
      <c r="G218">
        <v>202609</v>
      </c>
      <c r="H218" t="s">
        <v>75</v>
      </c>
      <c r="I218" t="s">
        <v>76</v>
      </c>
      <c r="J218" t="s">
        <v>77</v>
      </c>
      <c r="K218" t="s">
        <v>78</v>
      </c>
      <c r="L218" t="s">
        <v>823</v>
      </c>
      <c r="M218" t="s">
        <v>824</v>
      </c>
      <c r="N218" t="s">
        <v>825</v>
      </c>
      <c r="O218" t="s">
        <v>96</v>
      </c>
      <c r="P218" t="str">
        <f>"INVOICE00123528 CT098748      "</f>
        <v xml:space="preserve">INVOICE00123528 CT098748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49.45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0.5</v>
      </c>
      <c r="BJ218">
        <v>2</v>
      </c>
      <c r="BK218">
        <v>2</v>
      </c>
      <c r="BL218">
        <v>147.38</v>
      </c>
      <c r="BM218">
        <v>22.11</v>
      </c>
      <c r="BN218">
        <v>169.49</v>
      </c>
      <c r="BO218">
        <v>169.49</v>
      </c>
      <c r="BQ218" t="s">
        <v>826</v>
      </c>
      <c r="BR218" t="s">
        <v>84</v>
      </c>
      <c r="BS218" t="s">
        <v>126</v>
      </c>
      <c r="BY218">
        <v>9775.5</v>
      </c>
      <c r="BZ218" t="s">
        <v>346</v>
      </c>
      <c r="CC218" t="s">
        <v>824</v>
      </c>
      <c r="CD218">
        <v>4450</v>
      </c>
      <c r="CE218" t="s">
        <v>200</v>
      </c>
      <c r="CI218">
        <v>2</v>
      </c>
      <c r="CJ218" t="s">
        <v>126</v>
      </c>
      <c r="CK218">
        <v>23</v>
      </c>
      <c r="CL218" t="s">
        <v>89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"GAB2030455"</f>
        <v>GAB2030455</v>
      </c>
      <c r="F219" s="3">
        <v>46000</v>
      </c>
      <c r="G219">
        <v>202609</v>
      </c>
      <c r="H219" t="s">
        <v>75</v>
      </c>
      <c r="I219" t="s">
        <v>76</v>
      </c>
      <c r="J219" t="s">
        <v>77</v>
      </c>
      <c r="K219" t="s">
        <v>78</v>
      </c>
      <c r="L219" t="s">
        <v>827</v>
      </c>
      <c r="M219" t="s">
        <v>828</v>
      </c>
      <c r="N219" t="s">
        <v>829</v>
      </c>
      <c r="O219" t="s">
        <v>96</v>
      </c>
      <c r="P219" t="str">
        <f>"INVOICE00123529 CT098749      "</f>
        <v xml:space="preserve">INVOICE00123529 CT098749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49.45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0.5</v>
      </c>
      <c r="BJ219">
        <v>1.9</v>
      </c>
      <c r="BK219">
        <v>2</v>
      </c>
      <c r="BL219">
        <v>147.38</v>
      </c>
      <c r="BM219">
        <v>22.11</v>
      </c>
      <c r="BN219">
        <v>169.49</v>
      </c>
      <c r="BO219">
        <v>169.49</v>
      </c>
      <c r="BQ219" t="s">
        <v>125</v>
      </c>
      <c r="BR219" t="s">
        <v>84</v>
      </c>
      <c r="BS219" t="s">
        <v>126</v>
      </c>
      <c r="BY219">
        <v>9391.2000000000007</v>
      </c>
      <c r="BZ219" t="s">
        <v>346</v>
      </c>
      <c r="CC219" t="s">
        <v>828</v>
      </c>
      <c r="CD219">
        <v>9650</v>
      </c>
      <c r="CE219" t="s">
        <v>200</v>
      </c>
      <c r="CF219" s="3">
        <v>46002</v>
      </c>
      <c r="CI219">
        <v>2</v>
      </c>
      <c r="CJ219" t="s">
        <v>126</v>
      </c>
      <c r="CK219">
        <v>23</v>
      </c>
      <c r="CL219" t="s">
        <v>89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"GAB2030456"</f>
        <v>GAB2030456</v>
      </c>
      <c r="F220" s="3">
        <v>46000</v>
      </c>
      <c r="G220">
        <v>202609</v>
      </c>
      <c r="H220" t="s">
        <v>75</v>
      </c>
      <c r="I220" t="s">
        <v>76</v>
      </c>
      <c r="J220" t="s">
        <v>77</v>
      </c>
      <c r="K220" t="s">
        <v>78</v>
      </c>
      <c r="L220" t="s">
        <v>667</v>
      </c>
      <c r="M220" t="s">
        <v>668</v>
      </c>
      <c r="N220" t="s">
        <v>830</v>
      </c>
      <c r="O220" t="s">
        <v>96</v>
      </c>
      <c r="P220" t="str">
        <f>"INVOICE00123530 CT098750      "</f>
        <v xml:space="preserve">INVOICE00123530 CT098750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49.45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0.7</v>
      </c>
      <c r="BJ220">
        <v>1.6</v>
      </c>
      <c r="BK220">
        <v>2</v>
      </c>
      <c r="BL220">
        <v>147.38</v>
      </c>
      <c r="BM220">
        <v>22.11</v>
      </c>
      <c r="BN220">
        <v>169.49</v>
      </c>
      <c r="BO220">
        <v>169.49</v>
      </c>
      <c r="BQ220" t="s">
        <v>125</v>
      </c>
      <c r="BR220" t="s">
        <v>84</v>
      </c>
      <c r="BS220" s="3">
        <v>46001</v>
      </c>
      <c r="BT220" s="4">
        <v>0.39374999999999999</v>
      </c>
      <c r="BU220" t="s">
        <v>831</v>
      </c>
      <c r="BV220" t="s">
        <v>86</v>
      </c>
      <c r="BY220">
        <v>8130.93</v>
      </c>
      <c r="BZ220" t="s">
        <v>346</v>
      </c>
      <c r="CA220" t="s">
        <v>832</v>
      </c>
      <c r="CC220" t="s">
        <v>668</v>
      </c>
      <c r="CD220">
        <v>9810</v>
      </c>
      <c r="CE220" t="s">
        <v>200</v>
      </c>
      <c r="CI220">
        <v>2</v>
      </c>
      <c r="CJ220">
        <v>1</v>
      </c>
      <c r="CK220">
        <v>23</v>
      </c>
      <c r="CL220" t="s">
        <v>89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"GAB2030458"</f>
        <v>GAB2030458</v>
      </c>
      <c r="F221" s="3">
        <v>46000</v>
      </c>
      <c r="G221">
        <v>202609</v>
      </c>
      <c r="H221" t="s">
        <v>75</v>
      </c>
      <c r="I221" t="s">
        <v>76</v>
      </c>
      <c r="J221" t="s">
        <v>77</v>
      </c>
      <c r="K221" t="s">
        <v>78</v>
      </c>
      <c r="L221" t="s">
        <v>833</v>
      </c>
      <c r="M221" t="s">
        <v>834</v>
      </c>
      <c r="N221" t="s">
        <v>835</v>
      </c>
      <c r="O221" t="s">
        <v>96</v>
      </c>
      <c r="P221" t="str">
        <f>"INVOICE00123531 00123532 CT098"</f>
        <v>INVOICE00123531 00123532 CT098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49.45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0.6</v>
      </c>
      <c r="BJ221">
        <v>1.8</v>
      </c>
      <c r="BK221">
        <v>2</v>
      </c>
      <c r="BL221">
        <v>147.38</v>
      </c>
      <c r="BM221">
        <v>22.11</v>
      </c>
      <c r="BN221">
        <v>169.49</v>
      </c>
      <c r="BO221">
        <v>169.49</v>
      </c>
      <c r="BQ221" t="s">
        <v>125</v>
      </c>
      <c r="BR221" t="s">
        <v>84</v>
      </c>
      <c r="BS221" s="3">
        <v>46001</v>
      </c>
      <c r="BT221" s="4">
        <v>0.4861111111111111</v>
      </c>
      <c r="BU221" t="s">
        <v>836</v>
      </c>
      <c r="BV221" t="s">
        <v>86</v>
      </c>
      <c r="BY221">
        <v>8958.6</v>
      </c>
      <c r="BZ221" t="s">
        <v>346</v>
      </c>
      <c r="CC221" t="s">
        <v>834</v>
      </c>
      <c r="CD221">
        <v>9479</v>
      </c>
      <c r="CE221" t="s">
        <v>414</v>
      </c>
      <c r="CF221" s="3">
        <v>46001</v>
      </c>
      <c r="CI221">
        <v>2</v>
      </c>
      <c r="CJ221">
        <v>1</v>
      </c>
      <c r="CK221">
        <v>23</v>
      </c>
      <c r="CL221" t="s">
        <v>89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"GAB2030460"</f>
        <v>GAB2030460</v>
      </c>
      <c r="F222" s="3">
        <v>46000</v>
      </c>
      <c r="G222">
        <v>202609</v>
      </c>
      <c r="H222" t="s">
        <v>75</v>
      </c>
      <c r="I222" t="s">
        <v>76</v>
      </c>
      <c r="J222" t="s">
        <v>77</v>
      </c>
      <c r="K222" t="s">
        <v>78</v>
      </c>
      <c r="L222" t="s">
        <v>837</v>
      </c>
      <c r="M222" t="s">
        <v>838</v>
      </c>
      <c r="N222" t="s">
        <v>839</v>
      </c>
      <c r="O222" t="s">
        <v>96</v>
      </c>
      <c r="P222" t="str">
        <f>"INVOICE00123534 CT098747      "</f>
        <v xml:space="preserve">INVOICE00123534 CT098747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25.52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0.2</v>
      </c>
      <c r="BJ222">
        <v>1.9</v>
      </c>
      <c r="BK222">
        <v>2</v>
      </c>
      <c r="BL222">
        <v>76.06</v>
      </c>
      <c r="BM222">
        <v>11.41</v>
      </c>
      <c r="BN222">
        <v>87.47</v>
      </c>
      <c r="BO222">
        <v>87.47</v>
      </c>
      <c r="BQ222" t="s">
        <v>840</v>
      </c>
      <c r="BR222" t="s">
        <v>84</v>
      </c>
      <c r="BS222" s="3">
        <v>46001</v>
      </c>
      <c r="BT222" s="4">
        <v>0.46388888888888891</v>
      </c>
      <c r="BU222" t="s">
        <v>841</v>
      </c>
      <c r="BV222" t="s">
        <v>86</v>
      </c>
      <c r="BY222">
        <v>9455.2000000000007</v>
      </c>
      <c r="BZ222" t="s">
        <v>346</v>
      </c>
      <c r="CC222" t="s">
        <v>838</v>
      </c>
      <c r="CD222">
        <v>6529</v>
      </c>
      <c r="CE222" t="s">
        <v>179</v>
      </c>
      <c r="CF222" s="3">
        <v>46002</v>
      </c>
      <c r="CI222">
        <v>1</v>
      </c>
      <c r="CJ222">
        <v>1</v>
      </c>
      <c r="CK222">
        <v>21</v>
      </c>
      <c r="CL222" t="s">
        <v>89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"GAB2030462"</f>
        <v>GAB2030462</v>
      </c>
      <c r="F223" s="3">
        <v>46000</v>
      </c>
      <c r="G223">
        <v>202609</v>
      </c>
      <c r="H223" t="s">
        <v>75</v>
      </c>
      <c r="I223" t="s">
        <v>76</v>
      </c>
      <c r="J223" t="s">
        <v>77</v>
      </c>
      <c r="K223" t="s">
        <v>78</v>
      </c>
      <c r="L223" t="s">
        <v>122</v>
      </c>
      <c r="M223" t="s">
        <v>123</v>
      </c>
      <c r="N223" t="s">
        <v>276</v>
      </c>
      <c r="O223" t="s">
        <v>96</v>
      </c>
      <c r="P223" t="str">
        <f>"INVOICE00042386 ORDGS038929   "</f>
        <v xml:space="preserve">INVOICE00042386 ORDGS038929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49.45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0.1</v>
      </c>
      <c r="BJ223">
        <v>1.8</v>
      </c>
      <c r="BK223">
        <v>2</v>
      </c>
      <c r="BL223">
        <v>147.38</v>
      </c>
      <c r="BM223">
        <v>22.11</v>
      </c>
      <c r="BN223">
        <v>169.49</v>
      </c>
      <c r="BO223">
        <v>169.49</v>
      </c>
      <c r="BQ223" t="s">
        <v>277</v>
      </c>
      <c r="BR223" t="s">
        <v>84</v>
      </c>
      <c r="BS223" s="3">
        <v>46001</v>
      </c>
      <c r="BT223" s="4">
        <v>0.39791666666666664</v>
      </c>
      <c r="BU223" t="s">
        <v>842</v>
      </c>
      <c r="BV223" t="s">
        <v>86</v>
      </c>
      <c r="BY223">
        <v>9098.65</v>
      </c>
      <c r="BZ223" t="s">
        <v>346</v>
      </c>
      <c r="CA223">
        <v>8505026533083</v>
      </c>
      <c r="CC223" t="s">
        <v>123</v>
      </c>
      <c r="CD223">
        <v>1035</v>
      </c>
      <c r="CE223" t="s">
        <v>169</v>
      </c>
      <c r="CI223">
        <v>1</v>
      </c>
      <c r="CJ223">
        <v>1</v>
      </c>
      <c r="CK223">
        <v>23</v>
      </c>
      <c r="CL223" t="s">
        <v>89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"GAB2030463"</f>
        <v>GAB2030463</v>
      </c>
      <c r="F224" s="3">
        <v>46000</v>
      </c>
      <c r="G224">
        <v>202609</v>
      </c>
      <c r="H224" t="s">
        <v>75</v>
      </c>
      <c r="I224" t="s">
        <v>76</v>
      </c>
      <c r="J224" t="s">
        <v>77</v>
      </c>
      <c r="K224" t="s">
        <v>78</v>
      </c>
      <c r="L224" t="s">
        <v>79</v>
      </c>
      <c r="M224" t="s">
        <v>80</v>
      </c>
      <c r="N224" t="s">
        <v>731</v>
      </c>
      <c r="O224" t="s">
        <v>96</v>
      </c>
      <c r="P224" t="str">
        <f>"INVOICE00042387 ORDGS038948   "</f>
        <v xml:space="preserve">INVOICE00042387 ORDGS038948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31.9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1.2</v>
      </c>
      <c r="BJ224">
        <v>2.2000000000000002</v>
      </c>
      <c r="BK224">
        <v>2.5</v>
      </c>
      <c r="BL224">
        <v>95.07</v>
      </c>
      <c r="BM224">
        <v>14.26</v>
      </c>
      <c r="BN224">
        <v>109.33</v>
      </c>
      <c r="BO224">
        <v>109.33</v>
      </c>
      <c r="BQ224" t="s">
        <v>171</v>
      </c>
      <c r="BR224" t="s">
        <v>84</v>
      </c>
      <c r="BS224" s="3">
        <v>46001</v>
      </c>
      <c r="BT224" s="4">
        <v>0.3527777777777778</v>
      </c>
      <c r="BU224" t="s">
        <v>732</v>
      </c>
      <c r="BV224" t="s">
        <v>86</v>
      </c>
      <c r="BY224">
        <v>10889.1</v>
      </c>
      <c r="BZ224" t="s">
        <v>346</v>
      </c>
      <c r="CA224">
        <v>9801105950085</v>
      </c>
      <c r="CC224" t="s">
        <v>80</v>
      </c>
      <c r="CD224" s="5" t="s">
        <v>87</v>
      </c>
      <c r="CE224" t="s">
        <v>174</v>
      </c>
      <c r="CI224">
        <v>1</v>
      </c>
      <c r="CJ224">
        <v>1</v>
      </c>
      <c r="CK224">
        <v>21</v>
      </c>
      <c r="CL224" t="s">
        <v>89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"GAB2030466"</f>
        <v>GAB2030466</v>
      </c>
      <c r="F225" s="3">
        <v>46000</v>
      </c>
      <c r="G225">
        <v>202609</v>
      </c>
      <c r="H225" t="s">
        <v>75</v>
      </c>
      <c r="I225" t="s">
        <v>76</v>
      </c>
      <c r="J225" t="s">
        <v>77</v>
      </c>
      <c r="K225" t="s">
        <v>78</v>
      </c>
      <c r="L225" t="s">
        <v>650</v>
      </c>
      <c r="M225" t="s">
        <v>651</v>
      </c>
      <c r="N225" t="s">
        <v>652</v>
      </c>
      <c r="O225" t="s">
        <v>96</v>
      </c>
      <c r="P225" t="str">
        <f>"INVOICE00123541 00123545 CT098"</f>
        <v>INVOICE00123541 00123545 CT098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38.28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0.3</v>
      </c>
      <c r="BJ225">
        <v>2.8</v>
      </c>
      <c r="BK225">
        <v>3</v>
      </c>
      <c r="BL225">
        <v>114.08</v>
      </c>
      <c r="BM225">
        <v>17.11</v>
      </c>
      <c r="BN225">
        <v>131.19</v>
      </c>
      <c r="BO225">
        <v>131.19</v>
      </c>
      <c r="BQ225" t="s">
        <v>653</v>
      </c>
      <c r="BR225" t="s">
        <v>84</v>
      </c>
      <c r="BS225" s="3">
        <v>46002</v>
      </c>
      <c r="BT225" s="4">
        <v>0.47916666666666669</v>
      </c>
      <c r="BU225" t="s">
        <v>843</v>
      </c>
      <c r="BV225" t="s">
        <v>89</v>
      </c>
      <c r="BW225" t="s">
        <v>99</v>
      </c>
      <c r="BX225" t="s">
        <v>844</v>
      </c>
      <c r="BY225">
        <v>13760.85</v>
      </c>
      <c r="BZ225" t="s">
        <v>346</v>
      </c>
      <c r="CC225" t="s">
        <v>651</v>
      </c>
      <c r="CD225">
        <v>8301</v>
      </c>
      <c r="CE225" t="s">
        <v>257</v>
      </c>
      <c r="CI225">
        <v>2</v>
      </c>
      <c r="CJ225">
        <v>2</v>
      </c>
      <c r="CK225">
        <v>21</v>
      </c>
      <c r="CL225" t="s">
        <v>89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"GAB2030467"</f>
        <v>GAB2030467</v>
      </c>
      <c r="F226" s="3">
        <v>46000</v>
      </c>
      <c r="G226">
        <v>202609</v>
      </c>
      <c r="H226" t="s">
        <v>75</v>
      </c>
      <c r="I226" t="s">
        <v>76</v>
      </c>
      <c r="J226" t="s">
        <v>77</v>
      </c>
      <c r="K226" t="s">
        <v>78</v>
      </c>
      <c r="L226" t="s">
        <v>751</v>
      </c>
      <c r="M226" t="s">
        <v>752</v>
      </c>
      <c r="N226" t="s">
        <v>845</v>
      </c>
      <c r="O226" t="s">
        <v>96</v>
      </c>
      <c r="P226" t="str">
        <f>"INVOICE00123546 CT098762      "</f>
        <v xml:space="preserve">INVOICE00123546 CT098762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60.62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0.1</v>
      </c>
      <c r="BJ226">
        <v>2.1</v>
      </c>
      <c r="BK226">
        <v>2.5</v>
      </c>
      <c r="BL226">
        <v>180.66</v>
      </c>
      <c r="BM226">
        <v>27.1</v>
      </c>
      <c r="BN226">
        <v>207.76</v>
      </c>
      <c r="BO226">
        <v>207.76</v>
      </c>
      <c r="BQ226" t="s">
        <v>754</v>
      </c>
      <c r="BR226" t="s">
        <v>84</v>
      </c>
      <c r="BS226" s="3">
        <v>46001</v>
      </c>
      <c r="BT226" s="4">
        <v>0.43402777777777779</v>
      </c>
      <c r="BU226" t="s">
        <v>846</v>
      </c>
      <c r="BV226" t="s">
        <v>86</v>
      </c>
      <c r="BY226">
        <v>10409.040000000001</v>
      </c>
      <c r="BZ226" t="s">
        <v>346</v>
      </c>
      <c r="CA226">
        <v>9703035538081</v>
      </c>
      <c r="CC226" t="s">
        <v>752</v>
      </c>
      <c r="CD226">
        <v>2300</v>
      </c>
      <c r="CE226" t="s">
        <v>169</v>
      </c>
      <c r="CF226" s="3">
        <v>46002</v>
      </c>
      <c r="CI226">
        <v>1</v>
      </c>
      <c r="CJ226">
        <v>1</v>
      </c>
      <c r="CK226">
        <v>23</v>
      </c>
      <c r="CL226" t="s">
        <v>89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"GAB2030470"</f>
        <v>GAB2030470</v>
      </c>
      <c r="F227" s="3">
        <v>46000</v>
      </c>
      <c r="G227">
        <v>202609</v>
      </c>
      <c r="H227" t="s">
        <v>75</v>
      </c>
      <c r="I227" t="s">
        <v>76</v>
      </c>
      <c r="J227" t="s">
        <v>77</v>
      </c>
      <c r="K227" t="s">
        <v>78</v>
      </c>
      <c r="L227" t="s">
        <v>156</v>
      </c>
      <c r="M227" t="s">
        <v>157</v>
      </c>
      <c r="N227" t="s">
        <v>791</v>
      </c>
      <c r="O227" t="s">
        <v>96</v>
      </c>
      <c r="P227" t="str">
        <f>"INVOICE00042420 ORDGS038970   "</f>
        <v xml:space="preserve">INVOICE00042420 ORDGS038970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31.9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0.1</v>
      </c>
      <c r="BJ227">
        <v>2.1</v>
      </c>
      <c r="BK227">
        <v>2.5</v>
      </c>
      <c r="BL227">
        <v>95.07</v>
      </c>
      <c r="BM227">
        <v>14.26</v>
      </c>
      <c r="BN227">
        <v>109.33</v>
      </c>
      <c r="BO227">
        <v>109.33</v>
      </c>
      <c r="BQ227" t="s">
        <v>847</v>
      </c>
      <c r="BR227" t="s">
        <v>84</v>
      </c>
      <c r="BS227" s="3">
        <v>46001</v>
      </c>
      <c r="BT227" s="4">
        <v>0.40972222222222221</v>
      </c>
      <c r="BU227" t="s">
        <v>289</v>
      </c>
      <c r="BV227" t="s">
        <v>86</v>
      </c>
      <c r="BY227">
        <v>10562.4</v>
      </c>
      <c r="BZ227" t="s">
        <v>346</v>
      </c>
      <c r="CA227" t="s">
        <v>290</v>
      </c>
      <c r="CC227" t="s">
        <v>157</v>
      </c>
      <c r="CD227">
        <v>6001</v>
      </c>
      <c r="CE227" t="s">
        <v>179</v>
      </c>
      <c r="CF227" s="3">
        <v>46001</v>
      </c>
      <c r="CI227">
        <v>2</v>
      </c>
      <c r="CJ227">
        <v>1</v>
      </c>
      <c r="CK227">
        <v>21</v>
      </c>
      <c r="CL227" t="s">
        <v>89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"GAB2030472"</f>
        <v>GAB2030472</v>
      </c>
      <c r="F228" s="3">
        <v>46000</v>
      </c>
      <c r="G228">
        <v>202609</v>
      </c>
      <c r="H228" t="s">
        <v>75</v>
      </c>
      <c r="I228" t="s">
        <v>76</v>
      </c>
      <c r="J228" t="s">
        <v>77</v>
      </c>
      <c r="K228" t="s">
        <v>78</v>
      </c>
      <c r="L228" t="s">
        <v>163</v>
      </c>
      <c r="M228" t="s">
        <v>164</v>
      </c>
      <c r="N228" t="s">
        <v>848</v>
      </c>
      <c r="O228" t="s">
        <v>96</v>
      </c>
      <c r="P228" t="str">
        <f>"INVOICE00042394 ORDGS038880   "</f>
        <v xml:space="preserve">INVOICE00042394 ORDGS038880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31.9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</v>
      </c>
      <c r="BJ228">
        <v>2.2000000000000002</v>
      </c>
      <c r="BK228">
        <v>2.5</v>
      </c>
      <c r="BL228">
        <v>95.07</v>
      </c>
      <c r="BM228">
        <v>14.26</v>
      </c>
      <c r="BN228">
        <v>109.33</v>
      </c>
      <c r="BO228">
        <v>109.33</v>
      </c>
      <c r="BQ228" t="s">
        <v>849</v>
      </c>
      <c r="BR228" t="s">
        <v>84</v>
      </c>
      <c r="BS228" s="3">
        <v>46001</v>
      </c>
      <c r="BT228" s="4">
        <v>0.40347222222222223</v>
      </c>
      <c r="BU228" t="s">
        <v>850</v>
      </c>
      <c r="BV228" t="s">
        <v>86</v>
      </c>
      <c r="BY228">
        <v>11248.97</v>
      </c>
      <c r="BZ228" t="s">
        <v>346</v>
      </c>
      <c r="CC228" t="s">
        <v>164</v>
      </c>
      <c r="CD228">
        <v>2001</v>
      </c>
      <c r="CE228" t="s">
        <v>851</v>
      </c>
      <c r="CF228" s="3">
        <v>46002</v>
      </c>
      <c r="CI228">
        <v>1</v>
      </c>
      <c r="CJ228">
        <v>1</v>
      </c>
      <c r="CK228">
        <v>21</v>
      </c>
      <c r="CL228" t="s">
        <v>89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"GAB2030473"</f>
        <v>GAB2030473</v>
      </c>
      <c r="F229" s="3">
        <v>46000</v>
      </c>
      <c r="G229">
        <v>202609</v>
      </c>
      <c r="H229" t="s">
        <v>75</v>
      </c>
      <c r="I229" t="s">
        <v>76</v>
      </c>
      <c r="J229" t="s">
        <v>77</v>
      </c>
      <c r="K229" t="s">
        <v>78</v>
      </c>
      <c r="L229" t="s">
        <v>79</v>
      </c>
      <c r="M229" t="s">
        <v>80</v>
      </c>
      <c r="N229" t="s">
        <v>852</v>
      </c>
      <c r="O229" t="s">
        <v>96</v>
      </c>
      <c r="P229" t="str">
        <f>"INVOICE00042395 ORDGS038913   "</f>
        <v xml:space="preserve">INVOICE00042395 ORDGS038913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25.52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0.5</v>
      </c>
      <c r="BJ229">
        <v>1.7</v>
      </c>
      <c r="BK229">
        <v>2</v>
      </c>
      <c r="BL229">
        <v>76.06</v>
      </c>
      <c r="BM229">
        <v>11.41</v>
      </c>
      <c r="BN229">
        <v>87.47</v>
      </c>
      <c r="BO229">
        <v>87.47</v>
      </c>
      <c r="BQ229" t="s">
        <v>801</v>
      </c>
      <c r="BR229" t="s">
        <v>84</v>
      </c>
      <c r="BS229" s="3">
        <v>46001</v>
      </c>
      <c r="BT229" s="4">
        <v>0.54513888888888884</v>
      </c>
      <c r="BU229" t="s">
        <v>853</v>
      </c>
      <c r="BV229" t="s">
        <v>89</v>
      </c>
      <c r="BW229" t="s">
        <v>99</v>
      </c>
      <c r="BX229" t="s">
        <v>100</v>
      </c>
      <c r="BY229">
        <v>8746.16</v>
      </c>
      <c r="BZ229" t="s">
        <v>346</v>
      </c>
      <c r="CA229">
        <v>6704145664083</v>
      </c>
      <c r="CC229" t="s">
        <v>80</v>
      </c>
      <c r="CD229" s="5" t="s">
        <v>87</v>
      </c>
      <c r="CE229" t="s">
        <v>414</v>
      </c>
      <c r="CI229">
        <v>1</v>
      </c>
      <c r="CJ229">
        <v>1</v>
      </c>
      <c r="CK229">
        <v>21</v>
      </c>
      <c r="CL229" t="s">
        <v>89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"GAB2030474"</f>
        <v>GAB2030474</v>
      </c>
      <c r="F230" s="3">
        <v>46000</v>
      </c>
      <c r="G230">
        <v>202609</v>
      </c>
      <c r="H230" t="s">
        <v>75</v>
      </c>
      <c r="I230" t="s">
        <v>76</v>
      </c>
      <c r="J230" t="s">
        <v>77</v>
      </c>
      <c r="K230" t="s">
        <v>78</v>
      </c>
      <c r="L230" t="s">
        <v>75</v>
      </c>
      <c r="M230" t="s">
        <v>76</v>
      </c>
      <c r="N230" t="s">
        <v>626</v>
      </c>
      <c r="O230" t="s">
        <v>96</v>
      </c>
      <c r="P230" t="str">
        <f>"INVOICE00042396 ORDGS038922   "</f>
        <v xml:space="preserve">INVOICE00042396 ORDGS038922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19.940000000000001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1.6</v>
      </c>
      <c r="BJ230">
        <v>6.5</v>
      </c>
      <c r="BK230">
        <v>7</v>
      </c>
      <c r="BL230">
        <v>59.42</v>
      </c>
      <c r="BM230">
        <v>8.91</v>
      </c>
      <c r="BN230">
        <v>68.33</v>
      </c>
      <c r="BO230">
        <v>68.33</v>
      </c>
      <c r="BQ230" t="s">
        <v>627</v>
      </c>
      <c r="BR230" t="s">
        <v>84</v>
      </c>
      <c r="BS230" s="3">
        <v>46001</v>
      </c>
      <c r="BT230" s="4">
        <v>0.44722222222222224</v>
      </c>
      <c r="BU230" t="s">
        <v>628</v>
      </c>
      <c r="BV230" t="s">
        <v>86</v>
      </c>
      <c r="BY230">
        <v>32350.5</v>
      </c>
      <c r="BZ230" t="s">
        <v>346</v>
      </c>
      <c r="CA230" t="s">
        <v>476</v>
      </c>
      <c r="CC230" t="s">
        <v>76</v>
      </c>
      <c r="CD230">
        <v>7735</v>
      </c>
      <c r="CE230" t="s">
        <v>854</v>
      </c>
      <c r="CF230" s="3">
        <v>46002</v>
      </c>
      <c r="CI230">
        <v>1</v>
      </c>
      <c r="CJ230">
        <v>1</v>
      </c>
      <c r="CK230">
        <v>22</v>
      </c>
      <c r="CL230" t="s">
        <v>89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"GAB2030476"</f>
        <v>GAB2030476</v>
      </c>
      <c r="F231" s="3">
        <v>46000</v>
      </c>
      <c r="G231">
        <v>202609</v>
      </c>
      <c r="H231" t="s">
        <v>75</v>
      </c>
      <c r="I231" t="s">
        <v>76</v>
      </c>
      <c r="J231" t="s">
        <v>77</v>
      </c>
      <c r="K231" t="s">
        <v>78</v>
      </c>
      <c r="L231" t="s">
        <v>855</v>
      </c>
      <c r="M231" t="s">
        <v>856</v>
      </c>
      <c r="N231" t="s">
        <v>857</v>
      </c>
      <c r="O231" t="s">
        <v>96</v>
      </c>
      <c r="P231" t="str">
        <f>"INVOICE00042415 00042416 00042"</f>
        <v>INVOICE00042415 00042416 00042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60.62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0.8</v>
      </c>
      <c r="BJ231">
        <v>2.5</v>
      </c>
      <c r="BK231">
        <v>2.5</v>
      </c>
      <c r="BL231">
        <v>180.66</v>
      </c>
      <c r="BM231">
        <v>27.1</v>
      </c>
      <c r="BN231">
        <v>207.76</v>
      </c>
      <c r="BO231">
        <v>207.76</v>
      </c>
      <c r="BQ231" t="s">
        <v>125</v>
      </c>
      <c r="BR231" t="s">
        <v>84</v>
      </c>
      <c r="BS231" s="3">
        <v>46002</v>
      </c>
      <c r="BT231" s="4">
        <v>0.64722222222222225</v>
      </c>
      <c r="BU231" t="s">
        <v>858</v>
      </c>
      <c r="BV231" t="s">
        <v>89</v>
      </c>
      <c r="BW231" t="s">
        <v>450</v>
      </c>
      <c r="BX231" t="s">
        <v>859</v>
      </c>
      <c r="BY231">
        <v>12670.24</v>
      </c>
      <c r="BZ231" t="s">
        <v>346</v>
      </c>
      <c r="CA231" t="s">
        <v>860</v>
      </c>
      <c r="CC231" t="s">
        <v>856</v>
      </c>
      <c r="CD231" s="5" t="s">
        <v>861</v>
      </c>
      <c r="CE231" t="s">
        <v>390</v>
      </c>
      <c r="CF231" s="3">
        <v>46002</v>
      </c>
      <c r="CI231">
        <v>2</v>
      </c>
      <c r="CJ231">
        <v>2</v>
      </c>
      <c r="CK231">
        <v>23</v>
      </c>
      <c r="CL231" t="s">
        <v>89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"GAB2030477"</f>
        <v>GAB2030477</v>
      </c>
      <c r="F232" s="3">
        <v>46000</v>
      </c>
      <c r="G232">
        <v>202609</v>
      </c>
      <c r="H232" t="s">
        <v>75</v>
      </c>
      <c r="I232" t="s">
        <v>76</v>
      </c>
      <c r="J232" t="s">
        <v>77</v>
      </c>
      <c r="K232" t="s">
        <v>78</v>
      </c>
      <c r="L232" t="s">
        <v>599</v>
      </c>
      <c r="M232" t="s">
        <v>600</v>
      </c>
      <c r="N232" t="s">
        <v>862</v>
      </c>
      <c r="O232" t="s">
        <v>96</v>
      </c>
      <c r="P232" t="str">
        <f>"INVOICE00042397 ORDGS038881   "</f>
        <v xml:space="preserve">INVOICE00042397 ORDGS038881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38.28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0.3</v>
      </c>
      <c r="BJ232">
        <v>2.6</v>
      </c>
      <c r="BK232">
        <v>3</v>
      </c>
      <c r="BL232">
        <v>114.08</v>
      </c>
      <c r="BM232">
        <v>17.11</v>
      </c>
      <c r="BN232">
        <v>131.19</v>
      </c>
      <c r="BO232">
        <v>131.19</v>
      </c>
      <c r="BQ232" t="s">
        <v>602</v>
      </c>
      <c r="BR232" t="s">
        <v>84</v>
      </c>
      <c r="BS232" s="3">
        <v>46001</v>
      </c>
      <c r="BT232" s="4">
        <v>0.51666666666666672</v>
      </c>
      <c r="BU232" t="s">
        <v>167</v>
      </c>
      <c r="BV232" t="s">
        <v>89</v>
      </c>
      <c r="BW232" t="s">
        <v>99</v>
      </c>
      <c r="BX232" t="s">
        <v>683</v>
      </c>
      <c r="BY232">
        <v>13005</v>
      </c>
      <c r="BZ232" t="s">
        <v>346</v>
      </c>
      <c r="CA232" t="s">
        <v>863</v>
      </c>
      <c r="CC232" t="s">
        <v>600</v>
      </c>
      <c r="CD232">
        <v>1401</v>
      </c>
      <c r="CE232" t="s">
        <v>257</v>
      </c>
      <c r="CF232" s="3">
        <v>46002</v>
      </c>
      <c r="CI232">
        <v>1</v>
      </c>
      <c r="CJ232">
        <v>1</v>
      </c>
      <c r="CK232">
        <v>21</v>
      </c>
      <c r="CL232" t="s">
        <v>89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"GAB2030398"</f>
        <v>GAB2030398</v>
      </c>
      <c r="F233" s="3">
        <v>45995</v>
      </c>
      <c r="G233">
        <v>202609</v>
      </c>
      <c r="H233" t="s">
        <v>75</v>
      </c>
      <c r="I233" t="s">
        <v>76</v>
      </c>
      <c r="J233" t="s">
        <v>77</v>
      </c>
      <c r="K233" t="s">
        <v>78</v>
      </c>
      <c r="L233" t="s">
        <v>864</v>
      </c>
      <c r="M233" t="s">
        <v>865</v>
      </c>
      <c r="N233" t="s">
        <v>866</v>
      </c>
      <c r="O233" t="s">
        <v>82</v>
      </c>
      <c r="P233" t="str">
        <f>"INVOICE00123441 00123443 01234"</f>
        <v>INVOICE00123441 00123443 01234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6.1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69.61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2.1</v>
      </c>
      <c r="BJ233">
        <v>6.1</v>
      </c>
      <c r="BK233">
        <v>7</v>
      </c>
      <c r="BL233">
        <v>213.56</v>
      </c>
      <c r="BM233">
        <v>32.03</v>
      </c>
      <c r="BN233">
        <v>245.59</v>
      </c>
      <c r="BO233">
        <v>245.59</v>
      </c>
      <c r="BQ233" t="s">
        <v>125</v>
      </c>
      <c r="BR233" t="s">
        <v>84</v>
      </c>
      <c r="BS233" s="3">
        <v>46001</v>
      </c>
      <c r="BT233" s="4">
        <v>0.41666666666666669</v>
      </c>
      <c r="BU233" t="s">
        <v>867</v>
      </c>
      <c r="BV233" t="s">
        <v>86</v>
      </c>
      <c r="BY233">
        <v>30467.119999999999</v>
      </c>
      <c r="CC233" t="s">
        <v>865</v>
      </c>
      <c r="CD233">
        <v>9830</v>
      </c>
      <c r="CE233" t="s">
        <v>121</v>
      </c>
      <c r="CF233" s="3">
        <v>46002</v>
      </c>
      <c r="CI233">
        <v>4</v>
      </c>
      <c r="CJ233">
        <v>4</v>
      </c>
      <c r="CK233">
        <v>43</v>
      </c>
      <c r="CL233" t="s">
        <v>89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"GAB2030453"</f>
        <v>GAB2030453</v>
      </c>
      <c r="F234" s="3">
        <v>46000</v>
      </c>
      <c r="G234">
        <v>202609</v>
      </c>
      <c r="H234" t="s">
        <v>75</v>
      </c>
      <c r="I234" t="s">
        <v>76</v>
      </c>
      <c r="J234" t="s">
        <v>77</v>
      </c>
      <c r="K234" t="s">
        <v>78</v>
      </c>
      <c r="L234" t="s">
        <v>401</v>
      </c>
      <c r="M234" t="s">
        <v>402</v>
      </c>
      <c r="N234" t="s">
        <v>403</v>
      </c>
      <c r="O234" t="s">
        <v>96</v>
      </c>
      <c r="P234" t="str">
        <f>"INVOICE00123522 CT098742      "</f>
        <v xml:space="preserve">INVOICE00123522 CT098742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71.790000000000006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1.1000000000000001</v>
      </c>
      <c r="BJ234">
        <v>2.7</v>
      </c>
      <c r="BK234">
        <v>3</v>
      </c>
      <c r="BL234">
        <v>213.94</v>
      </c>
      <c r="BM234">
        <v>32.090000000000003</v>
      </c>
      <c r="BN234">
        <v>246.03</v>
      </c>
      <c r="BO234">
        <v>246.03</v>
      </c>
      <c r="BQ234" t="s">
        <v>404</v>
      </c>
      <c r="BR234" t="s">
        <v>84</v>
      </c>
      <c r="BS234" s="3">
        <v>46001</v>
      </c>
      <c r="BT234" s="4">
        <v>0.43541666666666667</v>
      </c>
      <c r="BU234" t="s">
        <v>405</v>
      </c>
      <c r="BV234" t="s">
        <v>86</v>
      </c>
      <c r="BY234">
        <v>13485</v>
      </c>
      <c r="BZ234" t="s">
        <v>346</v>
      </c>
      <c r="CA234" t="s">
        <v>406</v>
      </c>
      <c r="CC234" t="s">
        <v>402</v>
      </c>
      <c r="CD234">
        <v>9459</v>
      </c>
      <c r="CE234" t="s">
        <v>604</v>
      </c>
      <c r="CF234" s="3">
        <v>46001</v>
      </c>
      <c r="CI234">
        <v>2</v>
      </c>
      <c r="CJ234">
        <v>1</v>
      </c>
      <c r="CK234">
        <v>23</v>
      </c>
      <c r="CL234" t="s">
        <v>89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"GAB2030483"</f>
        <v>GAB2030483</v>
      </c>
      <c r="F235" s="3">
        <v>46001</v>
      </c>
      <c r="G235">
        <v>202609</v>
      </c>
      <c r="H235" t="s">
        <v>75</v>
      </c>
      <c r="I235" t="s">
        <v>76</v>
      </c>
      <c r="J235" t="s">
        <v>77</v>
      </c>
      <c r="K235" t="s">
        <v>78</v>
      </c>
      <c r="L235" t="s">
        <v>79</v>
      </c>
      <c r="M235" t="s">
        <v>80</v>
      </c>
      <c r="N235" t="s">
        <v>182</v>
      </c>
      <c r="O235" t="s">
        <v>82</v>
      </c>
      <c r="P235" t="str">
        <f>"INVOICE00123581 CT098770      "</f>
        <v xml:space="preserve">INVOICE00123581 CT098770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6.1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49.36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1.6</v>
      </c>
      <c r="BJ235">
        <v>5.8</v>
      </c>
      <c r="BK235">
        <v>6</v>
      </c>
      <c r="BL235">
        <v>153.19999999999999</v>
      </c>
      <c r="BM235">
        <v>22.98</v>
      </c>
      <c r="BN235">
        <v>176.18</v>
      </c>
      <c r="BO235">
        <v>176.18</v>
      </c>
      <c r="BQ235" t="s">
        <v>868</v>
      </c>
      <c r="BR235" t="s">
        <v>84</v>
      </c>
      <c r="BS235" t="s">
        <v>126</v>
      </c>
      <c r="BY235">
        <v>29109</v>
      </c>
      <c r="CC235" t="s">
        <v>80</v>
      </c>
      <c r="CD235" s="5" t="s">
        <v>185</v>
      </c>
      <c r="CE235" t="s">
        <v>121</v>
      </c>
      <c r="CI235">
        <v>3</v>
      </c>
      <c r="CJ235" t="s">
        <v>126</v>
      </c>
      <c r="CK235">
        <v>41</v>
      </c>
      <c r="CL235" t="s">
        <v>89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"GAB2030486"</f>
        <v>GAB2030486</v>
      </c>
      <c r="F236" s="3">
        <v>46001</v>
      </c>
      <c r="G236">
        <v>202609</v>
      </c>
      <c r="H236" t="s">
        <v>75</v>
      </c>
      <c r="I236" t="s">
        <v>76</v>
      </c>
      <c r="J236" t="s">
        <v>77</v>
      </c>
      <c r="K236" t="s">
        <v>78</v>
      </c>
      <c r="L236" t="s">
        <v>90</v>
      </c>
      <c r="M236" t="s">
        <v>91</v>
      </c>
      <c r="N236" t="s">
        <v>869</v>
      </c>
      <c r="O236" t="s">
        <v>82</v>
      </c>
      <c r="P236" t="str">
        <f>"INVOICE00123580 CT098771      "</f>
        <v xml:space="preserve">INVOICE00123580 CT098771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6.1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73.84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2</v>
      </c>
      <c r="BI236">
        <v>7.8</v>
      </c>
      <c r="BJ236">
        <v>27</v>
      </c>
      <c r="BK236">
        <v>27</v>
      </c>
      <c r="BL236">
        <v>226.16</v>
      </c>
      <c r="BM236">
        <v>33.92</v>
      </c>
      <c r="BN236">
        <v>260.08</v>
      </c>
      <c r="BO236">
        <v>260.08</v>
      </c>
      <c r="BQ236" t="s">
        <v>870</v>
      </c>
      <c r="BR236" t="s">
        <v>84</v>
      </c>
      <c r="BS236" t="s">
        <v>126</v>
      </c>
      <c r="BY236">
        <v>134870.25</v>
      </c>
      <c r="CC236" t="s">
        <v>91</v>
      </c>
      <c r="CD236">
        <v>4001</v>
      </c>
      <c r="CE236" t="s">
        <v>88</v>
      </c>
      <c r="CI236">
        <v>3</v>
      </c>
      <c r="CJ236" t="s">
        <v>126</v>
      </c>
      <c r="CK236">
        <v>41</v>
      </c>
      <c r="CL236" t="s">
        <v>89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"GAB2030487"</f>
        <v>GAB2030487</v>
      </c>
      <c r="F237" s="3">
        <v>46001</v>
      </c>
      <c r="G237">
        <v>202609</v>
      </c>
      <c r="H237" t="s">
        <v>75</v>
      </c>
      <c r="I237" t="s">
        <v>76</v>
      </c>
      <c r="J237" t="s">
        <v>77</v>
      </c>
      <c r="K237" t="s">
        <v>78</v>
      </c>
      <c r="L237" t="s">
        <v>132</v>
      </c>
      <c r="M237" t="s">
        <v>133</v>
      </c>
      <c r="N237" t="s">
        <v>871</v>
      </c>
      <c r="O237" t="s">
        <v>82</v>
      </c>
      <c r="P237" t="str">
        <f>"INVOICE00123579 CT098756      "</f>
        <v xml:space="preserve">INVOICE00123579 CT098756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6.1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49.36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3.8</v>
      </c>
      <c r="BJ237">
        <v>14.4</v>
      </c>
      <c r="BK237">
        <v>15</v>
      </c>
      <c r="BL237">
        <v>153.19999999999999</v>
      </c>
      <c r="BM237">
        <v>22.98</v>
      </c>
      <c r="BN237">
        <v>176.18</v>
      </c>
      <c r="BO237">
        <v>176.18</v>
      </c>
      <c r="BQ237" t="s">
        <v>411</v>
      </c>
      <c r="BR237" t="s">
        <v>84</v>
      </c>
      <c r="BS237" t="s">
        <v>126</v>
      </c>
      <c r="BY237">
        <v>71874</v>
      </c>
      <c r="CC237" t="s">
        <v>133</v>
      </c>
      <c r="CD237">
        <v>9301</v>
      </c>
      <c r="CE237" t="s">
        <v>88</v>
      </c>
      <c r="CI237">
        <v>4</v>
      </c>
      <c r="CJ237" t="s">
        <v>126</v>
      </c>
      <c r="CK237">
        <v>41</v>
      </c>
      <c r="CL237" t="s">
        <v>89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"GAB2030489"</f>
        <v>GAB2030489</v>
      </c>
      <c r="F238" s="3">
        <v>46001</v>
      </c>
      <c r="G238">
        <v>202609</v>
      </c>
      <c r="H238" t="s">
        <v>75</v>
      </c>
      <c r="I238" t="s">
        <v>76</v>
      </c>
      <c r="J238" t="s">
        <v>77</v>
      </c>
      <c r="K238" t="s">
        <v>78</v>
      </c>
      <c r="L238" t="s">
        <v>143</v>
      </c>
      <c r="M238" t="s">
        <v>144</v>
      </c>
      <c r="N238" t="s">
        <v>145</v>
      </c>
      <c r="O238" t="s">
        <v>82</v>
      </c>
      <c r="P238" t="str">
        <f>"INVOICE00123575 CT098761      "</f>
        <v xml:space="preserve">INVOICE00123575 CT098761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6.1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49.36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1.8</v>
      </c>
      <c r="BJ238">
        <v>6</v>
      </c>
      <c r="BK238">
        <v>6</v>
      </c>
      <c r="BL238">
        <v>153.19999999999999</v>
      </c>
      <c r="BM238">
        <v>22.98</v>
      </c>
      <c r="BN238">
        <v>176.18</v>
      </c>
      <c r="BO238">
        <v>176.18</v>
      </c>
      <c r="BQ238" t="s">
        <v>146</v>
      </c>
      <c r="BR238" t="s">
        <v>84</v>
      </c>
      <c r="BS238" t="s">
        <v>126</v>
      </c>
      <c r="BY238">
        <v>30170.07</v>
      </c>
      <c r="CC238" t="s">
        <v>144</v>
      </c>
      <c r="CD238">
        <v>3610</v>
      </c>
      <c r="CE238" t="s">
        <v>121</v>
      </c>
      <c r="CI238">
        <v>3</v>
      </c>
      <c r="CJ238" t="s">
        <v>126</v>
      </c>
      <c r="CK238">
        <v>41</v>
      </c>
      <c r="CL238" t="s">
        <v>89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"GAB2030490"</f>
        <v>GAB2030490</v>
      </c>
      <c r="F239" s="3">
        <v>46001</v>
      </c>
      <c r="G239">
        <v>202609</v>
      </c>
      <c r="H239" t="s">
        <v>75</v>
      </c>
      <c r="I239" t="s">
        <v>76</v>
      </c>
      <c r="J239" t="s">
        <v>77</v>
      </c>
      <c r="K239" t="s">
        <v>78</v>
      </c>
      <c r="L239" t="s">
        <v>377</v>
      </c>
      <c r="M239" t="s">
        <v>378</v>
      </c>
      <c r="N239" t="s">
        <v>379</v>
      </c>
      <c r="O239" t="s">
        <v>82</v>
      </c>
      <c r="P239" t="str">
        <f>"INVOICE00123576 CT098534      "</f>
        <v xml:space="preserve">INVOICE00123576 CT098534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6.1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49.36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5.0999999999999996</v>
      </c>
      <c r="BJ239">
        <v>8.1</v>
      </c>
      <c r="BK239">
        <v>9</v>
      </c>
      <c r="BL239">
        <v>153.19999999999999</v>
      </c>
      <c r="BM239">
        <v>22.98</v>
      </c>
      <c r="BN239">
        <v>176.18</v>
      </c>
      <c r="BO239">
        <v>176.18</v>
      </c>
      <c r="BQ239" t="s">
        <v>380</v>
      </c>
      <c r="BR239" t="s">
        <v>84</v>
      </c>
      <c r="BS239" t="s">
        <v>126</v>
      </c>
      <c r="BY239">
        <v>40420.199999999997</v>
      </c>
      <c r="CC239" t="s">
        <v>378</v>
      </c>
      <c r="CD239">
        <v>1449</v>
      </c>
      <c r="CE239" t="s">
        <v>138</v>
      </c>
      <c r="CI239">
        <v>2</v>
      </c>
      <c r="CJ239" t="s">
        <v>126</v>
      </c>
      <c r="CK239">
        <v>41</v>
      </c>
      <c r="CL239" t="s">
        <v>89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"GAB2030492"</f>
        <v>GAB2030492</v>
      </c>
      <c r="F240" s="3">
        <v>46001</v>
      </c>
      <c r="G240">
        <v>202609</v>
      </c>
      <c r="H240" t="s">
        <v>75</v>
      </c>
      <c r="I240" t="s">
        <v>76</v>
      </c>
      <c r="J240" t="s">
        <v>77</v>
      </c>
      <c r="K240" t="s">
        <v>78</v>
      </c>
      <c r="L240" t="s">
        <v>75</v>
      </c>
      <c r="M240" t="s">
        <v>76</v>
      </c>
      <c r="N240" t="s">
        <v>201</v>
      </c>
      <c r="O240" t="s">
        <v>82</v>
      </c>
      <c r="P240" t="str">
        <f>"INVOICE00123571 CT098746      "</f>
        <v xml:space="preserve">INVOICE00123571 CT098746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6.1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38.090000000000003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2</v>
      </c>
      <c r="BI240">
        <v>3.6</v>
      </c>
      <c r="BJ240">
        <v>8.8000000000000007</v>
      </c>
      <c r="BK240">
        <v>9</v>
      </c>
      <c r="BL240">
        <v>119.61</v>
      </c>
      <c r="BM240">
        <v>17.940000000000001</v>
      </c>
      <c r="BN240">
        <v>137.55000000000001</v>
      </c>
      <c r="BO240">
        <v>137.55000000000001</v>
      </c>
      <c r="BQ240" t="s">
        <v>202</v>
      </c>
      <c r="BR240" t="s">
        <v>84</v>
      </c>
      <c r="BS240" s="3">
        <v>46002</v>
      </c>
      <c r="BT240" s="4">
        <v>0.39513888888888887</v>
      </c>
      <c r="BU240" t="s">
        <v>202</v>
      </c>
      <c r="BV240" t="s">
        <v>86</v>
      </c>
      <c r="BY240">
        <v>43990.9</v>
      </c>
      <c r="CA240" t="s">
        <v>204</v>
      </c>
      <c r="CC240" t="s">
        <v>76</v>
      </c>
      <c r="CD240">
        <v>7800</v>
      </c>
      <c r="CE240" t="s">
        <v>121</v>
      </c>
      <c r="CI240">
        <v>1</v>
      </c>
      <c r="CJ240">
        <v>1</v>
      </c>
      <c r="CK240">
        <v>42</v>
      </c>
      <c r="CL240" t="s">
        <v>89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"GAB2030511"</f>
        <v>GAB2030511</v>
      </c>
      <c r="F241" s="3">
        <v>46001</v>
      </c>
      <c r="G241">
        <v>202609</v>
      </c>
      <c r="H241" t="s">
        <v>75</v>
      </c>
      <c r="I241" t="s">
        <v>76</v>
      </c>
      <c r="J241" t="s">
        <v>77</v>
      </c>
      <c r="K241" t="s">
        <v>78</v>
      </c>
      <c r="L241" t="s">
        <v>79</v>
      </c>
      <c r="M241" t="s">
        <v>80</v>
      </c>
      <c r="N241" t="s">
        <v>872</v>
      </c>
      <c r="O241" t="s">
        <v>82</v>
      </c>
      <c r="P241" t="str">
        <f>"INVOICE00042473 ORDGS038926   "</f>
        <v xml:space="preserve">INVOICE00042473 ORDGS038926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6.1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133.01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3</v>
      </c>
      <c r="BI241">
        <v>24.7</v>
      </c>
      <c r="BJ241">
        <v>55.6</v>
      </c>
      <c r="BK241">
        <v>56</v>
      </c>
      <c r="BL241">
        <v>402.49</v>
      </c>
      <c r="BM241">
        <v>60.37</v>
      </c>
      <c r="BN241">
        <v>462.86</v>
      </c>
      <c r="BO241">
        <v>462.86</v>
      </c>
      <c r="BR241" t="s">
        <v>84</v>
      </c>
      <c r="BS241" t="s">
        <v>126</v>
      </c>
      <c r="BY241">
        <v>277807.63</v>
      </c>
      <c r="CC241" t="s">
        <v>80</v>
      </c>
      <c r="CD241" s="5" t="s">
        <v>87</v>
      </c>
      <c r="CE241" t="s">
        <v>121</v>
      </c>
      <c r="CI241">
        <v>3</v>
      </c>
      <c r="CJ241" t="s">
        <v>126</v>
      </c>
      <c r="CK241">
        <v>41</v>
      </c>
      <c r="CL241" t="s">
        <v>89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"GAB2030512"</f>
        <v>GAB2030512</v>
      </c>
      <c r="F242" s="3">
        <v>46001</v>
      </c>
      <c r="G242">
        <v>202609</v>
      </c>
      <c r="H242" t="s">
        <v>75</v>
      </c>
      <c r="I242" t="s">
        <v>76</v>
      </c>
      <c r="J242" t="s">
        <v>77</v>
      </c>
      <c r="K242" t="s">
        <v>78</v>
      </c>
      <c r="L242" t="s">
        <v>75</v>
      </c>
      <c r="M242" t="s">
        <v>76</v>
      </c>
      <c r="N242" t="s">
        <v>873</v>
      </c>
      <c r="O242" t="s">
        <v>82</v>
      </c>
      <c r="P242" t="str">
        <f>"INVOICE00042475 ORDGS039000   "</f>
        <v xml:space="preserve">INVOICE00042475 ORDGS039000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6.1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38.090000000000003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2</v>
      </c>
      <c r="BI242">
        <v>3.1</v>
      </c>
      <c r="BJ242">
        <v>7.5</v>
      </c>
      <c r="BK242">
        <v>8</v>
      </c>
      <c r="BL242">
        <v>119.61</v>
      </c>
      <c r="BM242">
        <v>17.940000000000001</v>
      </c>
      <c r="BN242">
        <v>137.55000000000001</v>
      </c>
      <c r="BO242">
        <v>137.55000000000001</v>
      </c>
      <c r="BR242" t="s">
        <v>84</v>
      </c>
      <c r="BS242" t="s">
        <v>126</v>
      </c>
      <c r="BY242">
        <v>37712.68</v>
      </c>
      <c r="CC242" t="s">
        <v>76</v>
      </c>
      <c r="CD242">
        <v>7784</v>
      </c>
      <c r="CE242" t="s">
        <v>121</v>
      </c>
      <c r="CI242">
        <v>1</v>
      </c>
      <c r="CJ242" t="s">
        <v>126</v>
      </c>
      <c r="CK242">
        <v>42</v>
      </c>
      <c r="CL242" t="s">
        <v>89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"GAB2030514"</f>
        <v>GAB2030514</v>
      </c>
      <c r="F243" s="3">
        <v>46001</v>
      </c>
      <c r="G243">
        <v>202609</v>
      </c>
      <c r="H243" t="s">
        <v>75</v>
      </c>
      <c r="I243" t="s">
        <v>76</v>
      </c>
      <c r="J243" t="s">
        <v>77</v>
      </c>
      <c r="K243" t="s">
        <v>78</v>
      </c>
      <c r="L243" t="s">
        <v>874</v>
      </c>
      <c r="M243" t="s">
        <v>875</v>
      </c>
      <c r="N243" t="s">
        <v>876</v>
      </c>
      <c r="O243" t="s">
        <v>82</v>
      </c>
      <c r="P243" t="str">
        <f>"INVOICE00042477 ORDGS039015   "</f>
        <v xml:space="preserve">INVOICE00042477 ORDGS039015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6.1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115.83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2</v>
      </c>
      <c r="BI243">
        <v>12.6</v>
      </c>
      <c r="BJ243">
        <v>27.5</v>
      </c>
      <c r="BK243">
        <v>28</v>
      </c>
      <c r="BL243">
        <v>351.3</v>
      </c>
      <c r="BM243">
        <v>52.7</v>
      </c>
      <c r="BN243">
        <v>404</v>
      </c>
      <c r="BO243">
        <v>404</v>
      </c>
      <c r="BQ243" t="s">
        <v>877</v>
      </c>
      <c r="BR243" t="s">
        <v>84</v>
      </c>
      <c r="BS243" t="s">
        <v>126</v>
      </c>
      <c r="BY243">
        <v>137742.66</v>
      </c>
      <c r="CC243" t="s">
        <v>875</v>
      </c>
      <c r="CD243">
        <v>3370</v>
      </c>
      <c r="CE243" t="s">
        <v>155</v>
      </c>
      <c r="CI243">
        <v>4</v>
      </c>
      <c r="CJ243" t="s">
        <v>126</v>
      </c>
      <c r="CK243">
        <v>43</v>
      </c>
      <c r="CL243" t="s">
        <v>89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"GAB2030518"</f>
        <v>GAB2030518</v>
      </c>
      <c r="F244" s="3">
        <v>46001</v>
      </c>
      <c r="G244">
        <v>202609</v>
      </c>
      <c r="H244" t="s">
        <v>75</v>
      </c>
      <c r="I244" t="s">
        <v>76</v>
      </c>
      <c r="J244" t="s">
        <v>77</v>
      </c>
      <c r="K244" t="s">
        <v>78</v>
      </c>
      <c r="L244" t="s">
        <v>93</v>
      </c>
      <c r="M244" t="s">
        <v>94</v>
      </c>
      <c r="N244" t="s">
        <v>782</v>
      </c>
      <c r="O244" t="s">
        <v>82</v>
      </c>
      <c r="P244" t="str">
        <f>"INVOICE00123610 CT098787      "</f>
        <v xml:space="preserve">INVOICE00123610 CT098787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6.1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49.36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2</v>
      </c>
      <c r="BI244">
        <v>3.2</v>
      </c>
      <c r="BJ244">
        <v>8</v>
      </c>
      <c r="BK244">
        <v>8</v>
      </c>
      <c r="BL244">
        <v>153.19999999999999</v>
      </c>
      <c r="BM244">
        <v>22.98</v>
      </c>
      <c r="BN244">
        <v>176.18</v>
      </c>
      <c r="BO244">
        <v>176.18</v>
      </c>
      <c r="BQ244" t="s">
        <v>783</v>
      </c>
      <c r="BR244" t="s">
        <v>84</v>
      </c>
      <c r="BS244" t="s">
        <v>126</v>
      </c>
      <c r="BY244">
        <v>40096.86</v>
      </c>
      <c r="CC244" t="s">
        <v>94</v>
      </c>
      <c r="CD244" s="5" t="s">
        <v>102</v>
      </c>
      <c r="CE244" t="s">
        <v>121</v>
      </c>
      <c r="CI244">
        <v>3</v>
      </c>
      <c r="CJ244" t="s">
        <v>126</v>
      </c>
      <c r="CK244">
        <v>41</v>
      </c>
      <c r="CL244" t="s">
        <v>89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"GAB2030527"</f>
        <v>GAB2030527</v>
      </c>
      <c r="F245" s="3">
        <v>46001</v>
      </c>
      <c r="G245">
        <v>202609</v>
      </c>
      <c r="H245" t="s">
        <v>75</v>
      </c>
      <c r="I245" t="s">
        <v>76</v>
      </c>
      <c r="J245" t="s">
        <v>77</v>
      </c>
      <c r="K245" t="s">
        <v>78</v>
      </c>
      <c r="L245" t="s">
        <v>878</v>
      </c>
      <c r="M245" t="s">
        <v>879</v>
      </c>
      <c r="N245" t="s">
        <v>880</v>
      </c>
      <c r="O245" t="s">
        <v>82</v>
      </c>
      <c r="P245" t="str">
        <f>"INVOICE00123643 CT098776      "</f>
        <v xml:space="preserve">INVOICE00123643 CT098776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6.1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49.36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2.4</v>
      </c>
      <c r="BJ245">
        <v>1.7</v>
      </c>
      <c r="BK245">
        <v>3</v>
      </c>
      <c r="BL245">
        <v>153.19999999999999</v>
      </c>
      <c r="BM245">
        <v>22.98</v>
      </c>
      <c r="BN245">
        <v>176.18</v>
      </c>
      <c r="BO245">
        <v>176.18</v>
      </c>
      <c r="BR245" t="s">
        <v>84</v>
      </c>
      <c r="BS245" t="s">
        <v>126</v>
      </c>
      <c r="BY245">
        <v>8491.5</v>
      </c>
      <c r="CC245" t="s">
        <v>879</v>
      </c>
      <c r="CD245">
        <v>2162</v>
      </c>
      <c r="CE245" t="s">
        <v>138</v>
      </c>
      <c r="CI245">
        <v>2</v>
      </c>
      <c r="CJ245" t="s">
        <v>126</v>
      </c>
      <c r="CK245">
        <v>41</v>
      </c>
      <c r="CL245" t="s">
        <v>89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"GAB2030488"</f>
        <v>GAB2030488</v>
      </c>
      <c r="F246" s="3">
        <v>46001</v>
      </c>
      <c r="G246">
        <v>202609</v>
      </c>
      <c r="H246" t="s">
        <v>75</v>
      </c>
      <c r="I246" t="s">
        <v>76</v>
      </c>
      <c r="J246" t="s">
        <v>77</v>
      </c>
      <c r="K246" t="s">
        <v>78</v>
      </c>
      <c r="L246" t="s">
        <v>79</v>
      </c>
      <c r="M246" t="s">
        <v>80</v>
      </c>
      <c r="N246" t="s">
        <v>385</v>
      </c>
      <c r="O246" t="s">
        <v>96</v>
      </c>
      <c r="P246" t="str">
        <f>"INVOICE00042440 ORDGS038927   "</f>
        <v xml:space="preserve">INVOICE00042440 ORDGS038927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25.52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0.5</v>
      </c>
      <c r="BJ246">
        <v>1.8</v>
      </c>
      <c r="BK246">
        <v>2</v>
      </c>
      <c r="BL246">
        <v>76.06</v>
      </c>
      <c r="BM246">
        <v>11.41</v>
      </c>
      <c r="BN246">
        <v>87.47</v>
      </c>
      <c r="BO246">
        <v>87.47</v>
      </c>
      <c r="BQ246" t="s">
        <v>386</v>
      </c>
      <c r="BR246" t="s">
        <v>84</v>
      </c>
      <c r="BS246" s="3">
        <v>46002</v>
      </c>
      <c r="BT246" s="4">
        <v>0.34375</v>
      </c>
      <c r="BU246" t="s">
        <v>757</v>
      </c>
      <c r="BV246" t="s">
        <v>86</v>
      </c>
      <c r="BY246">
        <v>8935.2000000000007</v>
      </c>
      <c r="BZ246" t="s">
        <v>346</v>
      </c>
      <c r="CA246">
        <v>9107126013089</v>
      </c>
      <c r="CC246" t="s">
        <v>80</v>
      </c>
      <c r="CD246" s="5" t="s">
        <v>87</v>
      </c>
      <c r="CE246" t="s">
        <v>881</v>
      </c>
      <c r="CF246" s="3">
        <v>46002</v>
      </c>
      <c r="CI246">
        <v>1</v>
      </c>
      <c r="CJ246">
        <v>1</v>
      </c>
      <c r="CK246">
        <v>21</v>
      </c>
      <c r="CL246" t="s">
        <v>89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"GAB2030491"</f>
        <v>GAB2030491</v>
      </c>
      <c r="F247" s="3">
        <v>46001</v>
      </c>
      <c r="G247">
        <v>202609</v>
      </c>
      <c r="H247" t="s">
        <v>75</v>
      </c>
      <c r="I247" t="s">
        <v>76</v>
      </c>
      <c r="J247" t="s">
        <v>77</v>
      </c>
      <c r="K247" t="s">
        <v>78</v>
      </c>
      <c r="L247" t="s">
        <v>330</v>
      </c>
      <c r="M247" t="s">
        <v>331</v>
      </c>
      <c r="N247" t="s">
        <v>882</v>
      </c>
      <c r="O247" t="s">
        <v>96</v>
      </c>
      <c r="P247" t="str">
        <f>"INVOICE00123573 CT098760      "</f>
        <v xml:space="preserve">INVOICE00123573 CT098760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25.52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0.2</v>
      </c>
      <c r="BJ247">
        <v>2</v>
      </c>
      <c r="BK247">
        <v>2</v>
      </c>
      <c r="BL247">
        <v>76.06</v>
      </c>
      <c r="BM247">
        <v>11.41</v>
      </c>
      <c r="BN247">
        <v>87.47</v>
      </c>
      <c r="BO247">
        <v>87.47</v>
      </c>
      <c r="BR247" t="s">
        <v>84</v>
      </c>
      <c r="BS247" t="s">
        <v>126</v>
      </c>
      <c r="BY247">
        <v>10143.6</v>
      </c>
      <c r="BZ247" t="s">
        <v>346</v>
      </c>
      <c r="CC247" t="s">
        <v>331</v>
      </c>
      <c r="CD247">
        <v>1200</v>
      </c>
      <c r="CE247" t="s">
        <v>179</v>
      </c>
      <c r="CI247">
        <v>2</v>
      </c>
      <c r="CJ247" t="s">
        <v>126</v>
      </c>
      <c r="CK247">
        <v>21</v>
      </c>
      <c r="CL247" t="s">
        <v>89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"GAB2030493"</f>
        <v>GAB2030493</v>
      </c>
      <c r="F248" s="3">
        <v>46001</v>
      </c>
      <c r="G248">
        <v>202609</v>
      </c>
      <c r="H248" t="s">
        <v>75</v>
      </c>
      <c r="I248" t="s">
        <v>76</v>
      </c>
      <c r="J248" t="s">
        <v>77</v>
      </c>
      <c r="K248" t="s">
        <v>78</v>
      </c>
      <c r="L248" t="s">
        <v>186</v>
      </c>
      <c r="M248" t="s">
        <v>186</v>
      </c>
      <c r="N248" t="s">
        <v>883</v>
      </c>
      <c r="O248" t="s">
        <v>96</v>
      </c>
      <c r="P248" t="str">
        <f>"INVOICE00123590 CT098784      "</f>
        <v xml:space="preserve">INVOICE00123590 CT098784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44.64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0.4</v>
      </c>
      <c r="BJ248">
        <v>2.2999999999999998</v>
      </c>
      <c r="BK248">
        <v>2.5</v>
      </c>
      <c r="BL248">
        <v>133.03</v>
      </c>
      <c r="BM248">
        <v>19.95</v>
      </c>
      <c r="BN248">
        <v>152.97999999999999</v>
      </c>
      <c r="BO248">
        <v>152.97999999999999</v>
      </c>
      <c r="BR248" t="s">
        <v>84</v>
      </c>
      <c r="BS248" s="3">
        <v>46002</v>
      </c>
      <c r="BT248" s="4">
        <v>0.47847222222222224</v>
      </c>
      <c r="BU248" t="s">
        <v>884</v>
      </c>
      <c r="BV248" t="s">
        <v>86</v>
      </c>
      <c r="BY248">
        <v>11261.68</v>
      </c>
      <c r="BZ248" t="s">
        <v>346</v>
      </c>
      <c r="CA248" t="s">
        <v>885</v>
      </c>
      <c r="CC248" t="s">
        <v>186</v>
      </c>
      <c r="CD248">
        <v>7646</v>
      </c>
      <c r="CE248" t="s">
        <v>303</v>
      </c>
      <c r="CI248">
        <v>1</v>
      </c>
      <c r="CJ248">
        <v>1</v>
      </c>
      <c r="CK248">
        <v>24</v>
      </c>
      <c r="CL248" t="s">
        <v>89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"GAB2030494"</f>
        <v>GAB2030494</v>
      </c>
      <c r="F249" s="3">
        <v>46001</v>
      </c>
      <c r="G249">
        <v>202609</v>
      </c>
      <c r="H249" t="s">
        <v>75</v>
      </c>
      <c r="I249" t="s">
        <v>76</v>
      </c>
      <c r="J249" t="s">
        <v>77</v>
      </c>
      <c r="K249" t="s">
        <v>78</v>
      </c>
      <c r="L249" t="s">
        <v>75</v>
      </c>
      <c r="M249" t="s">
        <v>76</v>
      </c>
      <c r="N249" t="s">
        <v>423</v>
      </c>
      <c r="O249" t="s">
        <v>96</v>
      </c>
      <c r="P249" t="str">
        <f>"INVOICE00123592 CT098782      "</f>
        <v xml:space="preserve">INVOICE00123592 CT098782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19.940000000000001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0.1</v>
      </c>
      <c r="BJ249">
        <v>1.9</v>
      </c>
      <c r="BK249">
        <v>2</v>
      </c>
      <c r="BL249">
        <v>59.42</v>
      </c>
      <c r="BM249">
        <v>8.91</v>
      </c>
      <c r="BN249">
        <v>68.33</v>
      </c>
      <c r="BO249">
        <v>68.33</v>
      </c>
      <c r="BQ249" t="s">
        <v>424</v>
      </c>
      <c r="BR249" t="s">
        <v>84</v>
      </c>
      <c r="BS249" s="3">
        <v>46002</v>
      </c>
      <c r="BT249" s="4">
        <v>0.57152777777777775</v>
      </c>
      <c r="BU249" t="s">
        <v>886</v>
      </c>
      <c r="BV249" t="s">
        <v>89</v>
      </c>
      <c r="BW249" t="s">
        <v>618</v>
      </c>
      <c r="BX249" t="s">
        <v>344</v>
      </c>
      <c r="BY249">
        <v>9615.2000000000007</v>
      </c>
      <c r="BZ249" t="s">
        <v>346</v>
      </c>
      <c r="CA249" t="s">
        <v>426</v>
      </c>
      <c r="CC249" t="s">
        <v>76</v>
      </c>
      <c r="CD249">
        <v>7550</v>
      </c>
      <c r="CE249" t="s">
        <v>169</v>
      </c>
      <c r="CI249">
        <v>1</v>
      </c>
      <c r="CJ249">
        <v>1</v>
      </c>
      <c r="CK249">
        <v>22</v>
      </c>
      <c r="CL249" t="s">
        <v>89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"GAB2030495"</f>
        <v>GAB2030495</v>
      </c>
      <c r="F250" s="3">
        <v>46001</v>
      </c>
      <c r="G250">
        <v>202609</v>
      </c>
      <c r="H250" t="s">
        <v>75</v>
      </c>
      <c r="I250" t="s">
        <v>76</v>
      </c>
      <c r="J250" t="s">
        <v>77</v>
      </c>
      <c r="K250" t="s">
        <v>78</v>
      </c>
      <c r="L250" t="s">
        <v>267</v>
      </c>
      <c r="M250" t="s">
        <v>268</v>
      </c>
      <c r="N250" t="s">
        <v>677</v>
      </c>
      <c r="O250" t="s">
        <v>96</v>
      </c>
      <c r="P250" t="str">
        <f>"INVOICE00123589 CT098397      "</f>
        <v xml:space="preserve">INVOICE00123589 CT098397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60.62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0.2</v>
      </c>
      <c r="BJ250">
        <v>2.1</v>
      </c>
      <c r="BK250">
        <v>2.5</v>
      </c>
      <c r="BL250">
        <v>180.66</v>
      </c>
      <c r="BM250">
        <v>27.1</v>
      </c>
      <c r="BN250">
        <v>207.76</v>
      </c>
      <c r="BO250">
        <v>207.76</v>
      </c>
      <c r="BQ250" t="s">
        <v>678</v>
      </c>
      <c r="BR250" t="s">
        <v>84</v>
      </c>
      <c r="BS250" s="3">
        <v>46002</v>
      </c>
      <c r="BT250" s="4">
        <v>0.42986111111111114</v>
      </c>
      <c r="BU250" t="s">
        <v>887</v>
      </c>
      <c r="BV250" t="s">
        <v>86</v>
      </c>
      <c r="BY250">
        <v>10527</v>
      </c>
      <c r="BZ250" t="s">
        <v>346</v>
      </c>
      <c r="CA250">
        <v>9705146112086</v>
      </c>
      <c r="CC250" t="s">
        <v>268</v>
      </c>
      <c r="CD250" s="5" t="s">
        <v>272</v>
      </c>
      <c r="CE250" t="s">
        <v>174</v>
      </c>
      <c r="CI250">
        <v>2</v>
      </c>
      <c r="CJ250">
        <v>1</v>
      </c>
      <c r="CK250">
        <v>23</v>
      </c>
      <c r="CL250" t="s">
        <v>89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"GAB2030496"</f>
        <v>GAB2030496</v>
      </c>
      <c r="F251" s="3">
        <v>46001</v>
      </c>
      <c r="G251">
        <v>202609</v>
      </c>
      <c r="H251" t="s">
        <v>75</v>
      </c>
      <c r="I251" t="s">
        <v>76</v>
      </c>
      <c r="J251" t="s">
        <v>77</v>
      </c>
      <c r="K251" t="s">
        <v>78</v>
      </c>
      <c r="L251" t="s">
        <v>888</v>
      </c>
      <c r="M251" t="s">
        <v>889</v>
      </c>
      <c r="N251" t="s">
        <v>890</v>
      </c>
      <c r="O251" t="s">
        <v>96</v>
      </c>
      <c r="P251" t="str">
        <f>"INVOICE00123588 CT098402      "</f>
        <v xml:space="preserve">INVOICE00123588 CT098402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60.62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0.4</v>
      </c>
      <c r="BJ251">
        <v>2.1</v>
      </c>
      <c r="BK251">
        <v>2.5</v>
      </c>
      <c r="BL251">
        <v>180.66</v>
      </c>
      <c r="BM251">
        <v>27.1</v>
      </c>
      <c r="BN251">
        <v>207.76</v>
      </c>
      <c r="BO251">
        <v>207.76</v>
      </c>
      <c r="BR251" t="s">
        <v>84</v>
      </c>
      <c r="BS251" t="s">
        <v>126</v>
      </c>
      <c r="BY251">
        <v>10649.38</v>
      </c>
      <c r="BZ251" t="s">
        <v>346</v>
      </c>
      <c r="CC251" t="s">
        <v>889</v>
      </c>
      <c r="CD251">
        <v>5099</v>
      </c>
      <c r="CE251" t="s">
        <v>252</v>
      </c>
      <c r="CI251">
        <v>4</v>
      </c>
      <c r="CJ251" t="s">
        <v>126</v>
      </c>
      <c r="CK251">
        <v>23</v>
      </c>
      <c r="CL251" t="s">
        <v>89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"GAB2030497"</f>
        <v>GAB2030497</v>
      </c>
      <c r="F252" s="3">
        <v>46001</v>
      </c>
      <c r="G252">
        <v>202609</v>
      </c>
      <c r="H252" t="s">
        <v>75</v>
      </c>
      <c r="I252" t="s">
        <v>76</v>
      </c>
      <c r="J252" t="s">
        <v>77</v>
      </c>
      <c r="K252" t="s">
        <v>78</v>
      </c>
      <c r="L252" t="s">
        <v>93</v>
      </c>
      <c r="M252" t="s">
        <v>94</v>
      </c>
      <c r="N252" t="s">
        <v>149</v>
      </c>
      <c r="O252" t="s">
        <v>96</v>
      </c>
      <c r="P252" t="str">
        <f>"INVOICE00123584 CT098777      "</f>
        <v xml:space="preserve">INVOICE00123584 CT098777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38.28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1</v>
      </c>
      <c r="BJ252">
        <v>2.7</v>
      </c>
      <c r="BK252">
        <v>3</v>
      </c>
      <c r="BL252">
        <v>114.08</v>
      </c>
      <c r="BM252">
        <v>17.11</v>
      </c>
      <c r="BN252">
        <v>131.19</v>
      </c>
      <c r="BO252">
        <v>131.19</v>
      </c>
      <c r="BQ252" t="s">
        <v>891</v>
      </c>
      <c r="BR252" t="s">
        <v>84</v>
      </c>
      <c r="BS252" s="3">
        <v>46002</v>
      </c>
      <c r="BT252" s="4">
        <v>0.38750000000000001</v>
      </c>
      <c r="BU252" t="s">
        <v>97</v>
      </c>
      <c r="BV252" t="s">
        <v>86</v>
      </c>
      <c r="BY252">
        <v>13680</v>
      </c>
      <c r="BZ252" t="s">
        <v>346</v>
      </c>
      <c r="CA252">
        <v>9512275238082</v>
      </c>
      <c r="CC252" t="s">
        <v>94</v>
      </c>
      <c r="CD252" s="5" t="s">
        <v>102</v>
      </c>
      <c r="CE252" t="s">
        <v>851</v>
      </c>
      <c r="CF252" s="3">
        <v>46002</v>
      </c>
      <c r="CI252">
        <v>1</v>
      </c>
      <c r="CJ252">
        <v>1</v>
      </c>
      <c r="CK252">
        <v>21</v>
      </c>
      <c r="CL252" t="s">
        <v>89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"GAB2030498"</f>
        <v>GAB2030498</v>
      </c>
      <c r="F253" s="3">
        <v>46001</v>
      </c>
      <c r="G253">
        <v>202609</v>
      </c>
      <c r="H253" t="s">
        <v>75</v>
      </c>
      <c r="I253" t="s">
        <v>76</v>
      </c>
      <c r="J253" t="s">
        <v>77</v>
      </c>
      <c r="K253" t="s">
        <v>78</v>
      </c>
      <c r="L253" t="s">
        <v>75</v>
      </c>
      <c r="M253" t="s">
        <v>76</v>
      </c>
      <c r="N253" t="s">
        <v>318</v>
      </c>
      <c r="O253" t="s">
        <v>96</v>
      </c>
      <c r="P253" t="str">
        <f>"INVOICE00123585 CT098788      "</f>
        <v xml:space="preserve">INVOICE00123585 CT098788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19.940000000000001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0.4</v>
      </c>
      <c r="BJ253">
        <v>2.7</v>
      </c>
      <c r="BK253">
        <v>3</v>
      </c>
      <c r="BL253">
        <v>59.42</v>
      </c>
      <c r="BM253">
        <v>8.91</v>
      </c>
      <c r="BN253">
        <v>68.33</v>
      </c>
      <c r="BO253">
        <v>68.33</v>
      </c>
      <c r="BQ253" t="s">
        <v>319</v>
      </c>
      <c r="BR253" t="s">
        <v>84</v>
      </c>
      <c r="BS253" s="3">
        <v>46002</v>
      </c>
      <c r="BT253" s="4">
        <v>0.375</v>
      </c>
      <c r="BU253" t="s">
        <v>516</v>
      </c>
      <c r="BV253" t="s">
        <v>86</v>
      </c>
      <c r="BY253">
        <v>13366.5</v>
      </c>
      <c r="BZ253" t="s">
        <v>346</v>
      </c>
      <c r="CA253" t="s">
        <v>517</v>
      </c>
      <c r="CC253" t="s">
        <v>76</v>
      </c>
      <c r="CD253">
        <v>7441</v>
      </c>
      <c r="CE253" t="s">
        <v>252</v>
      </c>
      <c r="CF253" s="3">
        <v>46003</v>
      </c>
      <c r="CI253">
        <v>1</v>
      </c>
      <c r="CJ253">
        <v>1</v>
      </c>
      <c r="CK253">
        <v>22</v>
      </c>
      <c r="CL253" t="s">
        <v>89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"GAB2030499"</f>
        <v>GAB2030499</v>
      </c>
      <c r="F254" s="3">
        <v>46001</v>
      </c>
      <c r="G254">
        <v>202609</v>
      </c>
      <c r="H254" t="s">
        <v>75</v>
      </c>
      <c r="I254" t="s">
        <v>76</v>
      </c>
      <c r="J254" t="s">
        <v>77</v>
      </c>
      <c r="K254" t="s">
        <v>78</v>
      </c>
      <c r="L254" t="s">
        <v>75</v>
      </c>
      <c r="M254" t="s">
        <v>76</v>
      </c>
      <c r="N254" t="s">
        <v>892</v>
      </c>
      <c r="O254" t="s">
        <v>96</v>
      </c>
      <c r="P254" t="str">
        <f>"INVOICE00123586 CT098779      "</f>
        <v xml:space="preserve">INVOICE00123586 CT098779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19.940000000000001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0.4</v>
      </c>
      <c r="BJ254">
        <v>2.1</v>
      </c>
      <c r="BK254">
        <v>3</v>
      </c>
      <c r="BL254">
        <v>59.42</v>
      </c>
      <c r="BM254">
        <v>8.91</v>
      </c>
      <c r="BN254">
        <v>68.33</v>
      </c>
      <c r="BO254">
        <v>68.33</v>
      </c>
      <c r="BQ254" t="s">
        <v>630</v>
      </c>
      <c r="BR254" t="s">
        <v>84</v>
      </c>
      <c r="BS254" s="3">
        <v>46002</v>
      </c>
      <c r="BT254" s="4">
        <v>0.38541666666666669</v>
      </c>
      <c r="BU254" t="s">
        <v>893</v>
      </c>
      <c r="BV254" t="s">
        <v>86</v>
      </c>
      <c r="BY254">
        <v>10717.7</v>
      </c>
      <c r="BZ254" t="s">
        <v>346</v>
      </c>
      <c r="CA254" t="s">
        <v>476</v>
      </c>
      <c r="CC254" t="s">
        <v>76</v>
      </c>
      <c r="CD254">
        <v>7700</v>
      </c>
      <c r="CE254" t="s">
        <v>303</v>
      </c>
      <c r="CI254">
        <v>1</v>
      </c>
      <c r="CJ254">
        <v>1</v>
      </c>
      <c r="CK254">
        <v>22</v>
      </c>
      <c r="CL254" t="s">
        <v>89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"GAB2030501"</f>
        <v>GAB2030501</v>
      </c>
      <c r="F255" s="3">
        <v>46001</v>
      </c>
      <c r="G255">
        <v>202609</v>
      </c>
      <c r="H255" t="s">
        <v>75</v>
      </c>
      <c r="I255" t="s">
        <v>76</v>
      </c>
      <c r="J255" t="s">
        <v>77</v>
      </c>
      <c r="K255" t="s">
        <v>78</v>
      </c>
      <c r="L255" t="s">
        <v>79</v>
      </c>
      <c r="M255" t="s">
        <v>80</v>
      </c>
      <c r="N255" t="s">
        <v>258</v>
      </c>
      <c r="O255" t="s">
        <v>96</v>
      </c>
      <c r="P255" t="str">
        <f>"INVOICE00042448 ORDGS038959   "</f>
        <v xml:space="preserve">INVOICE00042448 ORDGS038959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25.52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0.5</v>
      </c>
      <c r="BJ255">
        <v>1.7</v>
      </c>
      <c r="BK255">
        <v>2</v>
      </c>
      <c r="BL255">
        <v>76.06</v>
      </c>
      <c r="BM255">
        <v>11.41</v>
      </c>
      <c r="BN255">
        <v>87.47</v>
      </c>
      <c r="BO255">
        <v>87.47</v>
      </c>
      <c r="BQ255" t="s">
        <v>259</v>
      </c>
      <c r="BR255" t="s">
        <v>84</v>
      </c>
      <c r="BS255" s="3">
        <v>46002</v>
      </c>
      <c r="BT255" s="4">
        <v>0.3215277777777778</v>
      </c>
      <c r="BU255" t="s">
        <v>894</v>
      </c>
      <c r="BV255" t="s">
        <v>86</v>
      </c>
      <c r="BY255">
        <v>8465.16</v>
      </c>
      <c r="BZ255" t="s">
        <v>346</v>
      </c>
      <c r="CA255">
        <v>8102155384080</v>
      </c>
      <c r="CC255" t="s">
        <v>80</v>
      </c>
      <c r="CD255" s="5" t="s">
        <v>261</v>
      </c>
      <c r="CE255" t="s">
        <v>414</v>
      </c>
      <c r="CI255">
        <v>1</v>
      </c>
      <c r="CJ255">
        <v>1</v>
      </c>
      <c r="CK255">
        <v>21</v>
      </c>
      <c r="CL255" t="s">
        <v>89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"GAB2030502"</f>
        <v>GAB2030502</v>
      </c>
      <c r="F256" s="3">
        <v>46001</v>
      </c>
      <c r="G256">
        <v>202609</v>
      </c>
      <c r="H256" t="s">
        <v>75</v>
      </c>
      <c r="I256" t="s">
        <v>76</v>
      </c>
      <c r="J256" t="s">
        <v>77</v>
      </c>
      <c r="K256" t="s">
        <v>78</v>
      </c>
      <c r="L256" t="s">
        <v>163</v>
      </c>
      <c r="M256" t="s">
        <v>164</v>
      </c>
      <c r="N256" t="s">
        <v>895</v>
      </c>
      <c r="O256" t="s">
        <v>96</v>
      </c>
      <c r="P256" t="str">
        <f>"INVOICE00042449 ORDGS038976   "</f>
        <v xml:space="preserve">INVOICE00042449 ORDGS038976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25.52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0.5</v>
      </c>
      <c r="BJ256">
        <v>1.7</v>
      </c>
      <c r="BK256">
        <v>2</v>
      </c>
      <c r="BL256">
        <v>76.06</v>
      </c>
      <c r="BM256">
        <v>11.41</v>
      </c>
      <c r="BN256">
        <v>87.47</v>
      </c>
      <c r="BO256">
        <v>87.47</v>
      </c>
      <c r="BQ256" t="s">
        <v>896</v>
      </c>
      <c r="BR256" t="s">
        <v>84</v>
      </c>
      <c r="BS256" s="3">
        <v>46002</v>
      </c>
      <c r="BT256" s="4">
        <v>0.46250000000000002</v>
      </c>
      <c r="BU256" t="s">
        <v>897</v>
      </c>
      <c r="BV256" t="s">
        <v>89</v>
      </c>
      <c r="BW256" t="s">
        <v>99</v>
      </c>
      <c r="BX256" t="s">
        <v>701</v>
      </c>
      <c r="BY256">
        <v>8478.5300000000007</v>
      </c>
      <c r="BZ256" t="s">
        <v>346</v>
      </c>
      <c r="CA256" t="s">
        <v>898</v>
      </c>
      <c r="CC256" t="s">
        <v>164</v>
      </c>
      <c r="CD256">
        <v>2007</v>
      </c>
      <c r="CE256" t="s">
        <v>322</v>
      </c>
      <c r="CF256" s="3">
        <v>46003</v>
      </c>
      <c r="CI256">
        <v>1</v>
      </c>
      <c r="CJ256">
        <v>1</v>
      </c>
      <c r="CK256">
        <v>21</v>
      </c>
      <c r="CL256" t="s">
        <v>89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"GAB2030503"</f>
        <v>GAB2030503</v>
      </c>
      <c r="F257" s="3">
        <v>46001</v>
      </c>
      <c r="G257">
        <v>202609</v>
      </c>
      <c r="H257" t="s">
        <v>75</v>
      </c>
      <c r="I257" t="s">
        <v>76</v>
      </c>
      <c r="J257" t="s">
        <v>77</v>
      </c>
      <c r="K257" t="s">
        <v>78</v>
      </c>
      <c r="L257" t="s">
        <v>899</v>
      </c>
      <c r="M257" t="s">
        <v>900</v>
      </c>
      <c r="N257" t="s">
        <v>901</v>
      </c>
      <c r="O257" t="s">
        <v>96</v>
      </c>
      <c r="P257" t="str">
        <f>"INVOICE00042450 ORDGS038986   "</f>
        <v xml:space="preserve">INVOICE00042450 ORDGS038986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31.9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0.1</v>
      </c>
      <c r="BJ257">
        <v>2.2000000000000002</v>
      </c>
      <c r="BK257">
        <v>2.5</v>
      </c>
      <c r="BL257">
        <v>95.07</v>
      </c>
      <c r="BM257">
        <v>14.26</v>
      </c>
      <c r="BN257">
        <v>109.33</v>
      </c>
      <c r="BO257">
        <v>109.33</v>
      </c>
      <c r="BQ257" t="s">
        <v>902</v>
      </c>
      <c r="BR257" t="s">
        <v>84</v>
      </c>
      <c r="BS257" s="3">
        <v>46002</v>
      </c>
      <c r="BT257" s="4">
        <v>0.41805555555555557</v>
      </c>
      <c r="BU257" t="s">
        <v>903</v>
      </c>
      <c r="BV257" t="s">
        <v>86</v>
      </c>
      <c r="BY257">
        <v>10864.7</v>
      </c>
      <c r="BZ257" t="s">
        <v>346</v>
      </c>
      <c r="CA257" t="s">
        <v>904</v>
      </c>
      <c r="CC257" t="s">
        <v>900</v>
      </c>
      <c r="CD257">
        <v>1541</v>
      </c>
      <c r="CE257" t="s">
        <v>169</v>
      </c>
      <c r="CF257" s="3">
        <v>46003</v>
      </c>
      <c r="CI257">
        <v>1</v>
      </c>
      <c r="CJ257">
        <v>1</v>
      </c>
      <c r="CK257">
        <v>21</v>
      </c>
      <c r="CL257" t="s">
        <v>89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"GAB2030504"</f>
        <v>GAB2030504</v>
      </c>
      <c r="F258" s="3">
        <v>46001</v>
      </c>
      <c r="G258">
        <v>202609</v>
      </c>
      <c r="H258" t="s">
        <v>75</v>
      </c>
      <c r="I258" t="s">
        <v>76</v>
      </c>
      <c r="J258" t="s">
        <v>77</v>
      </c>
      <c r="K258" t="s">
        <v>78</v>
      </c>
      <c r="L258" t="s">
        <v>79</v>
      </c>
      <c r="M258" t="s">
        <v>80</v>
      </c>
      <c r="N258" t="s">
        <v>731</v>
      </c>
      <c r="O258" t="s">
        <v>96</v>
      </c>
      <c r="P258" t="str">
        <f>"INVOICE00042451 ORDGS038984   "</f>
        <v xml:space="preserve">INVOICE00042451 ORDGS038984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25.52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0.1</v>
      </c>
      <c r="BJ258">
        <v>1.6</v>
      </c>
      <c r="BK258">
        <v>2</v>
      </c>
      <c r="BL258">
        <v>76.06</v>
      </c>
      <c r="BM258">
        <v>11.41</v>
      </c>
      <c r="BN258">
        <v>87.47</v>
      </c>
      <c r="BO258">
        <v>87.47</v>
      </c>
      <c r="BQ258" t="s">
        <v>171</v>
      </c>
      <c r="BR258" t="s">
        <v>84</v>
      </c>
      <c r="BS258" s="3">
        <v>46002</v>
      </c>
      <c r="BT258" s="4">
        <v>0.37222222222222223</v>
      </c>
      <c r="BU258" t="s">
        <v>732</v>
      </c>
      <c r="BV258" t="s">
        <v>86</v>
      </c>
      <c r="BY258">
        <v>8044.2</v>
      </c>
      <c r="BZ258" t="s">
        <v>346</v>
      </c>
      <c r="CA258">
        <v>9801105950085</v>
      </c>
      <c r="CC258" t="s">
        <v>80</v>
      </c>
      <c r="CD258" s="5" t="s">
        <v>87</v>
      </c>
      <c r="CE258" t="s">
        <v>169</v>
      </c>
      <c r="CF258" s="3">
        <v>46002</v>
      </c>
      <c r="CI258">
        <v>1</v>
      </c>
      <c r="CJ258">
        <v>1</v>
      </c>
      <c r="CK258">
        <v>21</v>
      </c>
      <c r="CL258" t="s">
        <v>89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"GAB2030505"</f>
        <v>GAB2030505</v>
      </c>
      <c r="F259" s="3">
        <v>46001</v>
      </c>
      <c r="G259">
        <v>202609</v>
      </c>
      <c r="H259" t="s">
        <v>75</v>
      </c>
      <c r="I259" t="s">
        <v>76</v>
      </c>
      <c r="J259" t="s">
        <v>77</v>
      </c>
      <c r="K259" t="s">
        <v>78</v>
      </c>
      <c r="L259" t="s">
        <v>241</v>
      </c>
      <c r="M259" t="s">
        <v>242</v>
      </c>
      <c r="N259" t="s">
        <v>243</v>
      </c>
      <c r="O259" t="s">
        <v>96</v>
      </c>
      <c r="P259" t="str">
        <f>"INVOICE00042453 ORDGS038991   "</f>
        <v xml:space="preserve">INVOICE00042453 ORDGS038991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25.52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0.2</v>
      </c>
      <c r="BJ259">
        <v>1.7</v>
      </c>
      <c r="BK259">
        <v>2</v>
      </c>
      <c r="BL259">
        <v>76.06</v>
      </c>
      <c r="BM259">
        <v>11.41</v>
      </c>
      <c r="BN259">
        <v>87.47</v>
      </c>
      <c r="BO259">
        <v>87.47</v>
      </c>
      <c r="BQ259" t="s">
        <v>905</v>
      </c>
      <c r="BR259" t="s">
        <v>84</v>
      </c>
      <c r="BS259" s="3">
        <v>46002</v>
      </c>
      <c r="BT259" s="4">
        <v>0.33333333333333331</v>
      </c>
      <c r="BU259" t="s">
        <v>906</v>
      </c>
      <c r="BV259" t="s">
        <v>86</v>
      </c>
      <c r="BY259">
        <v>8331.02</v>
      </c>
      <c r="BZ259" t="s">
        <v>346</v>
      </c>
      <c r="CC259" t="s">
        <v>242</v>
      </c>
      <c r="CD259">
        <v>1709</v>
      </c>
      <c r="CE259" t="s">
        <v>907</v>
      </c>
      <c r="CF259" s="3">
        <v>46003</v>
      </c>
      <c r="CI259">
        <v>1</v>
      </c>
      <c r="CJ259">
        <v>1</v>
      </c>
      <c r="CK259">
        <v>21</v>
      </c>
      <c r="CL259" t="s">
        <v>89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"GAB2030506"</f>
        <v>GAB2030506</v>
      </c>
      <c r="F260" s="3">
        <v>46001</v>
      </c>
      <c r="G260">
        <v>202609</v>
      </c>
      <c r="H260" t="s">
        <v>75</v>
      </c>
      <c r="I260" t="s">
        <v>76</v>
      </c>
      <c r="J260" t="s">
        <v>77</v>
      </c>
      <c r="K260" t="s">
        <v>78</v>
      </c>
      <c r="L260" t="s">
        <v>75</v>
      </c>
      <c r="M260" t="s">
        <v>76</v>
      </c>
      <c r="N260" t="s">
        <v>557</v>
      </c>
      <c r="O260" t="s">
        <v>96</v>
      </c>
      <c r="P260" t="str">
        <f>"INVOICE00042455 ORDGS038999   "</f>
        <v xml:space="preserve">INVOICE00042455 ORDGS038999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19.940000000000001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0.3</v>
      </c>
      <c r="BJ260">
        <v>2.8</v>
      </c>
      <c r="BK260">
        <v>3</v>
      </c>
      <c r="BL260">
        <v>59.42</v>
      </c>
      <c r="BM260">
        <v>8.91</v>
      </c>
      <c r="BN260">
        <v>68.33</v>
      </c>
      <c r="BO260">
        <v>68.33</v>
      </c>
      <c r="BQ260" t="s">
        <v>558</v>
      </c>
      <c r="BR260" t="s">
        <v>84</v>
      </c>
      <c r="BS260" s="3">
        <v>46002</v>
      </c>
      <c r="BT260" s="4">
        <v>0.51458333333333328</v>
      </c>
      <c r="BU260" t="s">
        <v>908</v>
      </c>
      <c r="BV260" t="s">
        <v>86</v>
      </c>
      <c r="BY260">
        <v>13866.44</v>
      </c>
      <c r="BZ260" t="s">
        <v>346</v>
      </c>
      <c r="CA260" t="s">
        <v>560</v>
      </c>
      <c r="CC260" t="s">
        <v>76</v>
      </c>
      <c r="CD260">
        <v>7800</v>
      </c>
      <c r="CE260" t="s">
        <v>252</v>
      </c>
      <c r="CI260">
        <v>1</v>
      </c>
      <c r="CJ260">
        <v>1</v>
      </c>
      <c r="CK260">
        <v>22</v>
      </c>
      <c r="CL260" t="s">
        <v>89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"GAB2030507"</f>
        <v>GAB2030507</v>
      </c>
      <c r="F261" s="3">
        <v>46001</v>
      </c>
      <c r="G261">
        <v>202609</v>
      </c>
      <c r="H261" t="s">
        <v>75</v>
      </c>
      <c r="I261" t="s">
        <v>76</v>
      </c>
      <c r="J261" t="s">
        <v>77</v>
      </c>
      <c r="K261" t="s">
        <v>78</v>
      </c>
      <c r="L261" t="s">
        <v>79</v>
      </c>
      <c r="M261" t="s">
        <v>80</v>
      </c>
      <c r="N261" t="s">
        <v>438</v>
      </c>
      <c r="O261" t="s">
        <v>96</v>
      </c>
      <c r="P261" t="str">
        <f>"INVOICE00123577 CT098780      "</f>
        <v xml:space="preserve">INVOICE00123577 CT098780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25.52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0.4</v>
      </c>
      <c r="BJ261">
        <v>1.7</v>
      </c>
      <c r="BK261">
        <v>2</v>
      </c>
      <c r="BL261">
        <v>76.06</v>
      </c>
      <c r="BM261">
        <v>11.41</v>
      </c>
      <c r="BN261">
        <v>87.47</v>
      </c>
      <c r="BO261">
        <v>87.47</v>
      </c>
      <c r="BQ261" t="s">
        <v>439</v>
      </c>
      <c r="BR261" t="s">
        <v>84</v>
      </c>
      <c r="BS261" s="3">
        <v>46002</v>
      </c>
      <c r="BT261" s="4">
        <v>0.4375</v>
      </c>
      <c r="BU261" t="s">
        <v>909</v>
      </c>
      <c r="BV261" t="s">
        <v>86</v>
      </c>
      <c r="BY261">
        <v>8597.92</v>
      </c>
      <c r="BZ261" t="s">
        <v>346</v>
      </c>
      <c r="CA261">
        <v>9208135296085</v>
      </c>
      <c r="CC261" t="s">
        <v>80</v>
      </c>
      <c r="CD261" s="5" t="s">
        <v>87</v>
      </c>
      <c r="CE261" t="s">
        <v>322</v>
      </c>
      <c r="CF261" s="3">
        <v>46002</v>
      </c>
      <c r="CI261">
        <v>1</v>
      </c>
      <c r="CJ261">
        <v>1</v>
      </c>
      <c r="CK261">
        <v>21</v>
      </c>
      <c r="CL261" t="s">
        <v>89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"GAB2030508"</f>
        <v>GAB2030508</v>
      </c>
      <c r="F262" s="3">
        <v>46001</v>
      </c>
      <c r="G262">
        <v>202609</v>
      </c>
      <c r="H262" t="s">
        <v>75</v>
      </c>
      <c r="I262" t="s">
        <v>76</v>
      </c>
      <c r="J262" t="s">
        <v>77</v>
      </c>
      <c r="K262" t="s">
        <v>78</v>
      </c>
      <c r="L262" t="s">
        <v>156</v>
      </c>
      <c r="M262" t="s">
        <v>157</v>
      </c>
      <c r="N262" t="s">
        <v>158</v>
      </c>
      <c r="O262" t="s">
        <v>96</v>
      </c>
      <c r="P262" t="str">
        <f>"INVOICE00042456 ORDGS038977   "</f>
        <v xml:space="preserve">INVOICE00042456 ORDGS038977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25.52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0.1</v>
      </c>
      <c r="BJ262">
        <v>1.9</v>
      </c>
      <c r="BK262">
        <v>2</v>
      </c>
      <c r="BL262">
        <v>76.06</v>
      </c>
      <c r="BM262">
        <v>11.41</v>
      </c>
      <c r="BN262">
        <v>87.47</v>
      </c>
      <c r="BO262">
        <v>87.47</v>
      </c>
      <c r="BQ262" t="s">
        <v>910</v>
      </c>
      <c r="BR262" t="s">
        <v>84</v>
      </c>
      <c r="BS262" s="3">
        <v>46002</v>
      </c>
      <c r="BT262" s="4">
        <v>0.39027777777777778</v>
      </c>
      <c r="BU262" t="s">
        <v>160</v>
      </c>
      <c r="BV262" t="s">
        <v>86</v>
      </c>
      <c r="BY262">
        <v>9728.4</v>
      </c>
      <c r="BZ262" t="s">
        <v>346</v>
      </c>
      <c r="CA262" t="s">
        <v>161</v>
      </c>
      <c r="CC262" t="s">
        <v>157</v>
      </c>
      <c r="CD262">
        <v>6001</v>
      </c>
      <c r="CE262" t="s">
        <v>169</v>
      </c>
      <c r="CF262" s="3">
        <v>46002</v>
      </c>
      <c r="CI262">
        <v>2</v>
      </c>
      <c r="CJ262">
        <v>1</v>
      </c>
      <c r="CK262">
        <v>21</v>
      </c>
      <c r="CL262" t="s">
        <v>89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"GAB2030509"</f>
        <v>GAB2030509</v>
      </c>
      <c r="F263" s="3">
        <v>46001</v>
      </c>
      <c r="G263">
        <v>202609</v>
      </c>
      <c r="H263" t="s">
        <v>75</v>
      </c>
      <c r="I263" t="s">
        <v>76</v>
      </c>
      <c r="J263" t="s">
        <v>77</v>
      </c>
      <c r="K263" t="s">
        <v>78</v>
      </c>
      <c r="L263" t="s">
        <v>530</v>
      </c>
      <c r="M263" t="s">
        <v>531</v>
      </c>
      <c r="N263" t="s">
        <v>532</v>
      </c>
      <c r="O263" t="s">
        <v>96</v>
      </c>
      <c r="P263" t="str">
        <f>"INVOICE00123600 CT098793      "</f>
        <v xml:space="preserve">INVOICE00123600 CT098793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71.790000000000006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0.3</v>
      </c>
      <c r="BJ263">
        <v>2.7</v>
      </c>
      <c r="BK263">
        <v>3</v>
      </c>
      <c r="BL263">
        <v>213.94</v>
      </c>
      <c r="BM263">
        <v>32.090000000000003</v>
      </c>
      <c r="BN263">
        <v>246.03</v>
      </c>
      <c r="BO263">
        <v>246.03</v>
      </c>
      <c r="BQ263" t="s">
        <v>533</v>
      </c>
      <c r="BR263" t="s">
        <v>84</v>
      </c>
      <c r="BS263" s="3">
        <v>46002</v>
      </c>
      <c r="BT263" s="4">
        <v>0.3576388888888889</v>
      </c>
      <c r="BU263" t="s">
        <v>911</v>
      </c>
      <c r="BV263" t="s">
        <v>86</v>
      </c>
      <c r="BY263">
        <v>13489.64</v>
      </c>
      <c r="BZ263" t="s">
        <v>346</v>
      </c>
      <c r="CA263">
        <v>9608125162082</v>
      </c>
      <c r="CC263" t="s">
        <v>531</v>
      </c>
      <c r="CD263">
        <v>1900</v>
      </c>
      <c r="CE263" t="s">
        <v>303</v>
      </c>
      <c r="CF263" s="3">
        <v>46002</v>
      </c>
      <c r="CI263">
        <v>1</v>
      </c>
      <c r="CJ263">
        <v>1</v>
      </c>
      <c r="CK263">
        <v>23</v>
      </c>
      <c r="CL263" t="s">
        <v>89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"GAB2030510"</f>
        <v>GAB2030510</v>
      </c>
      <c r="F264" s="3">
        <v>46001</v>
      </c>
      <c r="G264">
        <v>202609</v>
      </c>
      <c r="H264" t="s">
        <v>75</v>
      </c>
      <c r="I264" t="s">
        <v>76</v>
      </c>
      <c r="J264" t="s">
        <v>77</v>
      </c>
      <c r="K264" t="s">
        <v>78</v>
      </c>
      <c r="L264" t="s">
        <v>163</v>
      </c>
      <c r="M264" t="s">
        <v>164</v>
      </c>
      <c r="N264" t="s">
        <v>912</v>
      </c>
      <c r="O264" t="s">
        <v>96</v>
      </c>
      <c r="P264" t="str">
        <f>"INVOICE00042390 ORDGS038940   "</f>
        <v xml:space="preserve">INVOICE00042390 ORDGS038940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25.52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0.2</v>
      </c>
      <c r="BJ264">
        <v>1.9</v>
      </c>
      <c r="BK264">
        <v>2</v>
      </c>
      <c r="BL264">
        <v>76.06</v>
      </c>
      <c r="BM264">
        <v>11.41</v>
      </c>
      <c r="BN264">
        <v>87.47</v>
      </c>
      <c r="BO264">
        <v>87.47</v>
      </c>
      <c r="BQ264" t="s">
        <v>166</v>
      </c>
      <c r="BR264" t="s">
        <v>84</v>
      </c>
      <c r="BS264" s="3">
        <v>46002</v>
      </c>
      <c r="BT264" s="4">
        <v>0.35138888888888886</v>
      </c>
      <c r="BU264" t="s">
        <v>167</v>
      </c>
      <c r="BV264" t="s">
        <v>86</v>
      </c>
      <c r="BY264">
        <v>9569.26</v>
      </c>
      <c r="BZ264" t="s">
        <v>346</v>
      </c>
      <c r="CA264" t="s">
        <v>168</v>
      </c>
      <c r="CC264" t="s">
        <v>164</v>
      </c>
      <c r="CD264">
        <v>2001</v>
      </c>
      <c r="CE264" t="s">
        <v>913</v>
      </c>
      <c r="CF264" s="3">
        <v>46002</v>
      </c>
      <c r="CI264">
        <v>1</v>
      </c>
      <c r="CJ264">
        <v>1</v>
      </c>
      <c r="CK264">
        <v>21</v>
      </c>
      <c r="CL264" t="s">
        <v>89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"GAB2030515"</f>
        <v>GAB2030515</v>
      </c>
      <c r="F265" s="3">
        <v>46001</v>
      </c>
      <c r="G265">
        <v>202609</v>
      </c>
      <c r="H265" t="s">
        <v>75</v>
      </c>
      <c r="I265" t="s">
        <v>76</v>
      </c>
      <c r="J265" t="s">
        <v>77</v>
      </c>
      <c r="K265" t="s">
        <v>78</v>
      </c>
      <c r="L265" t="s">
        <v>267</v>
      </c>
      <c r="M265" t="s">
        <v>268</v>
      </c>
      <c r="N265" t="s">
        <v>914</v>
      </c>
      <c r="O265" t="s">
        <v>96</v>
      </c>
      <c r="P265" t="str">
        <f>"INVOICE00123614 CT098792      "</f>
        <v xml:space="preserve">INVOICE00123614 CT098792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49.45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0.5</v>
      </c>
      <c r="BJ265">
        <v>1.9</v>
      </c>
      <c r="BK265">
        <v>2</v>
      </c>
      <c r="BL265">
        <v>147.38</v>
      </c>
      <c r="BM265">
        <v>22.11</v>
      </c>
      <c r="BN265">
        <v>169.49</v>
      </c>
      <c r="BO265">
        <v>169.49</v>
      </c>
      <c r="BR265" t="s">
        <v>84</v>
      </c>
      <c r="BS265" t="s">
        <v>126</v>
      </c>
      <c r="BY265">
        <v>9302.4</v>
      </c>
      <c r="BZ265" t="s">
        <v>346</v>
      </c>
      <c r="CC265" t="s">
        <v>268</v>
      </c>
      <c r="CD265" s="5" t="s">
        <v>272</v>
      </c>
      <c r="CE265" t="s">
        <v>414</v>
      </c>
      <c r="CI265">
        <v>2</v>
      </c>
      <c r="CJ265" t="s">
        <v>126</v>
      </c>
      <c r="CK265">
        <v>23</v>
      </c>
      <c r="CL265" t="s">
        <v>89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"GAB2030516"</f>
        <v>GAB2030516</v>
      </c>
      <c r="F266" s="3">
        <v>46001</v>
      </c>
      <c r="G266">
        <v>202609</v>
      </c>
      <c r="H266" t="s">
        <v>75</v>
      </c>
      <c r="I266" t="s">
        <v>76</v>
      </c>
      <c r="J266" t="s">
        <v>77</v>
      </c>
      <c r="K266" t="s">
        <v>78</v>
      </c>
      <c r="L266" t="s">
        <v>163</v>
      </c>
      <c r="M266" t="s">
        <v>164</v>
      </c>
      <c r="N266" t="s">
        <v>915</v>
      </c>
      <c r="O266" t="s">
        <v>96</v>
      </c>
      <c r="P266" t="str">
        <f>"INVOICE00123605 CT098799      "</f>
        <v xml:space="preserve">INVOICE00123605 CT098799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31.9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0.4</v>
      </c>
      <c r="BJ266">
        <v>2.4</v>
      </c>
      <c r="BK266">
        <v>2.5</v>
      </c>
      <c r="BL266">
        <v>95.07</v>
      </c>
      <c r="BM266">
        <v>14.26</v>
      </c>
      <c r="BN266">
        <v>109.33</v>
      </c>
      <c r="BO266">
        <v>109.33</v>
      </c>
      <c r="BQ266" t="s">
        <v>916</v>
      </c>
      <c r="BR266" t="s">
        <v>84</v>
      </c>
      <c r="BS266" t="s">
        <v>126</v>
      </c>
      <c r="BY266">
        <v>11830.84</v>
      </c>
      <c r="BZ266" t="s">
        <v>346</v>
      </c>
      <c r="CC266" t="s">
        <v>164</v>
      </c>
      <c r="CD266">
        <v>2196</v>
      </c>
      <c r="CE266" t="s">
        <v>303</v>
      </c>
      <c r="CI266">
        <v>1</v>
      </c>
      <c r="CJ266" t="s">
        <v>126</v>
      </c>
      <c r="CK266">
        <v>21</v>
      </c>
      <c r="CL266" t="s">
        <v>89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"GAB2030517"</f>
        <v>GAB2030517</v>
      </c>
      <c r="F267" s="3">
        <v>46001</v>
      </c>
      <c r="G267">
        <v>202609</v>
      </c>
      <c r="H267" t="s">
        <v>75</v>
      </c>
      <c r="I267" t="s">
        <v>76</v>
      </c>
      <c r="J267" t="s">
        <v>77</v>
      </c>
      <c r="K267" t="s">
        <v>78</v>
      </c>
      <c r="L267" t="s">
        <v>291</v>
      </c>
      <c r="M267" t="s">
        <v>292</v>
      </c>
      <c r="N267" t="s">
        <v>480</v>
      </c>
      <c r="O267" t="s">
        <v>96</v>
      </c>
      <c r="P267" t="str">
        <f>"INVOICE00123609 CT098794      "</f>
        <v xml:space="preserve">INVOICE00123609 CT098794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38.28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0.1</v>
      </c>
      <c r="BJ267">
        <v>2.7</v>
      </c>
      <c r="BK267">
        <v>3</v>
      </c>
      <c r="BL267">
        <v>114.08</v>
      </c>
      <c r="BM267">
        <v>17.11</v>
      </c>
      <c r="BN267">
        <v>131.19</v>
      </c>
      <c r="BO267">
        <v>131.19</v>
      </c>
      <c r="BQ267" t="s">
        <v>917</v>
      </c>
      <c r="BR267" t="s">
        <v>84</v>
      </c>
      <c r="BS267" s="3">
        <v>46002</v>
      </c>
      <c r="BT267" s="4">
        <v>0.43055555555555558</v>
      </c>
      <c r="BU267" t="s">
        <v>482</v>
      </c>
      <c r="BV267" t="s">
        <v>86</v>
      </c>
      <c r="BY267">
        <v>13714.33</v>
      </c>
      <c r="BZ267" t="s">
        <v>346</v>
      </c>
      <c r="CA267" t="s">
        <v>296</v>
      </c>
      <c r="CC267" t="s">
        <v>292</v>
      </c>
      <c r="CD267">
        <v>5241</v>
      </c>
      <c r="CE267" t="s">
        <v>169</v>
      </c>
      <c r="CI267">
        <v>1</v>
      </c>
      <c r="CJ267">
        <v>1</v>
      </c>
      <c r="CK267">
        <v>21</v>
      </c>
      <c r="CL267" t="s">
        <v>89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"GAB2030520"</f>
        <v>GAB2030520</v>
      </c>
      <c r="F268" s="3">
        <v>46001</v>
      </c>
      <c r="G268">
        <v>202609</v>
      </c>
      <c r="H268" t="s">
        <v>75</v>
      </c>
      <c r="I268" t="s">
        <v>76</v>
      </c>
      <c r="J268" t="s">
        <v>77</v>
      </c>
      <c r="K268" t="s">
        <v>78</v>
      </c>
      <c r="L268" t="s">
        <v>291</v>
      </c>
      <c r="M268" t="s">
        <v>292</v>
      </c>
      <c r="N268" t="s">
        <v>803</v>
      </c>
      <c r="O268" t="s">
        <v>96</v>
      </c>
      <c r="P268" t="str">
        <f>"INVOICE00042488 ORDGS038917   "</f>
        <v xml:space="preserve">INVOICE00042488 ORDGS038917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31.9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0.2</v>
      </c>
      <c r="BJ268">
        <v>2.2000000000000002</v>
      </c>
      <c r="BK268">
        <v>2.5</v>
      </c>
      <c r="BL268">
        <v>95.07</v>
      </c>
      <c r="BM268">
        <v>14.26</v>
      </c>
      <c r="BN268">
        <v>109.33</v>
      </c>
      <c r="BO268">
        <v>109.33</v>
      </c>
      <c r="BQ268" t="s">
        <v>804</v>
      </c>
      <c r="BR268" t="s">
        <v>84</v>
      </c>
      <c r="BS268" s="3">
        <v>46002</v>
      </c>
      <c r="BT268" s="4">
        <v>0.58333333333333337</v>
      </c>
      <c r="BU268" t="s">
        <v>918</v>
      </c>
      <c r="BV268" t="s">
        <v>89</v>
      </c>
      <c r="BW268" t="s">
        <v>618</v>
      </c>
      <c r="BX268" t="s">
        <v>295</v>
      </c>
      <c r="BY268">
        <v>11058.19</v>
      </c>
      <c r="BZ268" t="s">
        <v>346</v>
      </c>
      <c r="CA268" t="s">
        <v>807</v>
      </c>
      <c r="CC268" t="s">
        <v>292</v>
      </c>
      <c r="CD268">
        <v>5201</v>
      </c>
      <c r="CE268" t="s">
        <v>179</v>
      </c>
      <c r="CI268">
        <v>1</v>
      </c>
      <c r="CJ268">
        <v>1</v>
      </c>
      <c r="CK268">
        <v>21</v>
      </c>
      <c r="CL268" t="s">
        <v>89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"GAB2030521"</f>
        <v>GAB2030521</v>
      </c>
      <c r="F269" s="3">
        <v>46001</v>
      </c>
      <c r="G269">
        <v>202609</v>
      </c>
      <c r="H269" t="s">
        <v>75</v>
      </c>
      <c r="I269" t="s">
        <v>76</v>
      </c>
      <c r="J269" t="s">
        <v>77</v>
      </c>
      <c r="K269" t="s">
        <v>78</v>
      </c>
      <c r="L269" t="s">
        <v>163</v>
      </c>
      <c r="M269" t="s">
        <v>164</v>
      </c>
      <c r="N269" t="s">
        <v>410</v>
      </c>
      <c r="O269" t="s">
        <v>96</v>
      </c>
      <c r="P269" t="str">
        <f>"INVOICE00042479 ORDGS039012   "</f>
        <v xml:space="preserve">INVOICE00042479 ORDGS039012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25.52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0.2</v>
      </c>
      <c r="BJ269">
        <v>2</v>
      </c>
      <c r="BK269">
        <v>2</v>
      </c>
      <c r="BL269">
        <v>76.06</v>
      </c>
      <c r="BM269">
        <v>11.41</v>
      </c>
      <c r="BN269">
        <v>87.47</v>
      </c>
      <c r="BO269">
        <v>87.47</v>
      </c>
      <c r="BQ269" t="s">
        <v>411</v>
      </c>
      <c r="BR269" t="s">
        <v>84</v>
      </c>
      <c r="BS269" s="3">
        <v>46002</v>
      </c>
      <c r="BT269" s="4">
        <v>0.36458333333333331</v>
      </c>
      <c r="BU269" t="s">
        <v>919</v>
      </c>
      <c r="BV269" t="s">
        <v>86</v>
      </c>
      <c r="BY269">
        <v>9891.5300000000007</v>
      </c>
      <c r="BZ269" t="s">
        <v>346</v>
      </c>
      <c r="CA269" t="s">
        <v>434</v>
      </c>
      <c r="CC269" t="s">
        <v>164</v>
      </c>
      <c r="CD269">
        <v>2191</v>
      </c>
      <c r="CE269" t="s">
        <v>174</v>
      </c>
      <c r="CF269" s="3">
        <v>46003</v>
      </c>
      <c r="CI269">
        <v>1</v>
      </c>
      <c r="CJ269">
        <v>1</v>
      </c>
      <c r="CK269">
        <v>21</v>
      </c>
      <c r="CL269" t="s">
        <v>89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"GAB2030522"</f>
        <v>GAB2030522</v>
      </c>
      <c r="F270" s="3">
        <v>46001</v>
      </c>
      <c r="G270">
        <v>202609</v>
      </c>
      <c r="H270" t="s">
        <v>75</v>
      </c>
      <c r="I270" t="s">
        <v>76</v>
      </c>
      <c r="J270" t="s">
        <v>77</v>
      </c>
      <c r="K270" t="s">
        <v>78</v>
      </c>
      <c r="L270" t="s">
        <v>75</v>
      </c>
      <c r="M270" t="s">
        <v>76</v>
      </c>
      <c r="N270" t="s">
        <v>920</v>
      </c>
      <c r="O270" t="s">
        <v>96</v>
      </c>
      <c r="P270" t="str">
        <f>"INVOICE00123615 CT098764      "</f>
        <v xml:space="preserve">INVOICE00123615 CT098764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19.940000000000001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0.3</v>
      </c>
      <c r="BJ270">
        <v>2.9</v>
      </c>
      <c r="BK270">
        <v>3</v>
      </c>
      <c r="BL270">
        <v>59.42</v>
      </c>
      <c r="BM270">
        <v>8.91</v>
      </c>
      <c r="BN270">
        <v>68.33</v>
      </c>
      <c r="BO270">
        <v>68.33</v>
      </c>
      <c r="BQ270" t="s">
        <v>921</v>
      </c>
      <c r="BR270" t="s">
        <v>84</v>
      </c>
      <c r="BS270" s="3">
        <v>46002</v>
      </c>
      <c r="BT270" s="4">
        <v>0.40972222222222221</v>
      </c>
      <c r="BU270" t="s">
        <v>922</v>
      </c>
      <c r="BV270" t="s">
        <v>86</v>
      </c>
      <c r="BY270">
        <v>14582.4</v>
      </c>
      <c r="BZ270" t="s">
        <v>346</v>
      </c>
      <c r="CA270" t="s">
        <v>517</v>
      </c>
      <c r="CC270" t="s">
        <v>76</v>
      </c>
      <c r="CD270">
        <v>7441</v>
      </c>
      <c r="CE270" t="s">
        <v>252</v>
      </c>
      <c r="CI270">
        <v>1</v>
      </c>
      <c r="CJ270">
        <v>1</v>
      </c>
      <c r="CK270">
        <v>22</v>
      </c>
      <c r="CL270" t="s">
        <v>89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"GAB2030523"</f>
        <v>GAB2030523</v>
      </c>
      <c r="F271" s="3">
        <v>46001</v>
      </c>
      <c r="G271">
        <v>202609</v>
      </c>
      <c r="H271" t="s">
        <v>75</v>
      </c>
      <c r="I271" t="s">
        <v>76</v>
      </c>
      <c r="J271" t="s">
        <v>77</v>
      </c>
      <c r="K271" t="s">
        <v>78</v>
      </c>
      <c r="L271" t="s">
        <v>823</v>
      </c>
      <c r="M271" t="s">
        <v>824</v>
      </c>
      <c r="N271" t="s">
        <v>825</v>
      </c>
      <c r="O271" t="s">
        <v>96</v>
      </c>
      <c r="P271" t="str">
        <f>"INVOICE00123616 CT098786      "</f>
        <v xml:space="preserve">INVOICE00123616 CT098786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60.62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0.9</v>
      </c>
      <c r="BJ271">
        <v>2.4</v>
      </c>
      <c r="BK271">
        <v>2.5</v>
      </c>
      <c r="BL271">
        <v>180.66</v>
      </c>
      <c r="BM271">
        <v>27.1</v>
      </c>
      <c r="BN271">
        <v>207.76</v>
      </c>
      <c r="BO271">
        <v>207.76</v>
      </c>
      <c r="BQ271" t="s">
        <v>826</v>
      </c>
      <c r="BR271" t="s">
        <v>84</v>
      </c>
      <c r="BS271" t="s">
        <v>126</v>
      </c>
      <c r="BY271">
        <v>12110.4</v>
      </c>
      <c r="BZ271" t="s">
        <v>346</v>
      </c>
      <c r="CC271" t="s">
        <v>824</v>
      </c>
      <c r="CD271">
        <v>4450</v>
      </c>
      <c r="CE271" t="s">
        <v>314</v>
      </c>
      <c r="CI271">
        <v>2</v>
      </c>
      <c r="CJ271" t="s">
        <v>126</v>
      </c>
      <c r="CK271">
        <v>23</v>
      </c>
      <c r="CL271" t="s">
        <v>89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"GAB2030524"</f>
        <v>GAB2030524</v>
      </c>
      <c r="F272" s="3">
        <v>46001</v>
      </c>
      <c r="G272">
        <v>202609</v>
      </c>
      <c r="H272" t="s">
        <v>75</v>
      </c>
      <c r="I272" t="s">
        <v>76</v>
      </c>
      <c r="J272" t="s">
        <v>77</v>
      </c>
      <c r="K272" t="s">
        <v>78</v>
      </c>
      <c r="L272" t="s">
        <v>79</v>
      </c>
      <c r="M272" t="s">
        <v>80</v>
      </c>
      <c r="N272" t="s">
        <v>923</v>
      </c>
      <c r="O272" t="s">
        <v>96</v>
      </c>
      <c r="P272" t="str">
        <f>"INVOICE00123620 CT098790      "</f>
        <v xml:space="preserve">INVOICE00123620 CT098790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31.9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0.1</v>
      </c>
      <c r="BJ272">
        <v>2.2000000000000002</v>
      </c>
      <c r="BK272">
        <v>2.5</v>
      </c>
      <c r="BL272">
        <v>95.07</v>
      </c>
      <c r="BM272">
        <v>14.26</v>
      </c>
      <c r="BN272">
        <v>109.33</v>
      </c>
      <c r="BO272">
        <v>109.33</v>
      </c>
      <c r="BQ272" t="s">
        <v>924</v>
      </c>
      <c r="BR272" t="s">
        <v>84</v>
      </c>
      <c r="BS272" s="3">
        <v>46002</v>
      </c>
      <c r="BT272" s="4">
        <v>0.40694444444444444</v>
      </c>
      <c r="BU272" t="s">
        <v>925</v>
      </c>
      <c r="BV272" t="s">
        <v>86</v>
      </c>
      <c r="BY272">
        <v>11038.28</v>
      </c>
      <c r="BZ272" t="s">
        <v>346</v>
      </c>
      <c r="CA272">
        <v>9508065808084</v>
      </c>
      <c r="CC272" t="s">
        <v>80</v>
      </c>
      <c r="CD272" s="5" t="s">
        <v>87</v>
      </c>
      <c r="CE272" t="s">
        <v>169</v>
      </c>
      <c r="CF272" s="3">
        <v>46002</v>
      </c>
      <c r="CI272">
        <v>1</v>
      </c>
      <c r="CJ272">
        <v>1</v>
      </c>
      <c r="CK272">
        <v>21</v>
      </c>
      <c r="CL272" t="s">
        <v>89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"GAB2030525"</f>
        <v>GAB2030525</v>
      </c>
      <c r="F273" s="3">
        <v>46001</v>
      </c>
      <c r="G273">
        <v>202609</v>
      </c>
      <c r="H273" t="s">
        <v>75</v>
      </c>
      <c r="I273" t="s">
        <v>76</v>
      </c>
      <c r="J273" t="s">
        <v>77</v>
      </c>
      <c r="K273" t="s">
        <v>78</v>
      </c>
      <c r="L273" t="s">
        <v>75</v>
      </c>
      <c r="M273" t="s">
        <v>76</v>
      </c>
      <c r="N273" t="s">
        <v>892</v>
      </c>
      <c r="O273" t="s">
        <v>96</v>
      </c>
      <c r="P273" t="str">
        <f>"INVOICE00123622 CT098791      "</f>
        <v xml:space="preserve">INVOICE00123622 CT098791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19.940000000000001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0.4</v>
      </c>
      <c r="BJ273">
        <v>1.7</v>
      </c>
      <c r="BK273">
        <v>2</v>
      </c>
      <c r="BL273">
        <v>59.42</v>
      </c>
      <c r="BM273">
        <v>8.91</v>
      </c>
      <c r="BN273">
        <v>68.33</v>
      </c>
      <c r="BO273">
        <v>68.33</v>
      </c>
      <c r="BQ273" t="s">
        <v>630</v>
      </c>
      <c r="BR273" t="s">
        <v>84</v>
      </c>
      <c r="BS273" s="3">
        <v>46002</v>
      </c>
      <c r="BT273" s="4">
        <v>0.38541666666666669</v>
      </c>
      <c r="BU273" t="s">
        <v>893</v>
      </c>
      <c r="BV273" t="s">
        <v>86</v>
      </c>
      <c r="BY273">
        <v>8742.93</v>
      </c>
      <c r="BZ273" t="s">
        <v>346</v>
      </c>
      <c r="CA273" t="s">
        <v>476</v>
      </c>
      <c r="CC273" t="s">
        <v>76</v>
      </c>
      <c r="CD273">
        <v>7700</v>
      </c>
      <c r="CE273" t="s">
        <v>322</v>
      </c>
      <c r="CI273">
        <v>1</v>
      </c>
      <c r="CJ273">
        <v>1</v>
      </c>
      <c r="CK273">
        <v>22</v>
      </c>
      <c r="CL273" t="s">
        <v>89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"GAB2030526"</f>
        <v>GAB2030526</v>
      </c>
      <c r="F274" s="3">
        <v>46001</v>
      </c>
      <c r="G274">
        <v>202609</v>
      </c>
      <c r="H274" t="s">
        <v>75</v>
      </c>
      <c r="I274" t="s">
        <v>76</v>
      </c>
      <c r="J274" t="s">
        <v>77</v>
      </c>
      <c r="K274" t="s">
        <v>78</v>
      </c>
      <c r="L274" t="s">
        <v>267</v>
      </c>
      <c r="M274" t="s">
        <v>268</v>
      </c>
      <c r="N274" t="s">
        <v>269</v>
      </c>
      <c r="O274" t="s">
        <v>96</v>
      </c>
      <c r="P274" t="str">
        <f>"INVOICE00042476 00042478 ORDGS"</f>
        <v>INVOICE00042476 00042478 ORDGS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71.790000000000006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1.2</v>
      </c>
      <c r="BJ274">
        <v>2.6</v>
      </c>
      <c r="BK274">
        <v>3</v>
      </c>
      <c r="BL274">
        <v>213.94</v>
      </c>
      <c r="BM274">
        <v>32.090000000000003</v>
      </c>
      <c r="BN274">
        <v>246.03</v>
      </c>
      <c r="BO274">
        <v>246.03</v>
      </c>
      <c r="BQ274" t="s">
        <v>270</v>
      </c>
      <c r="BR274" t="s">
        <v>84</v>
      </c>
      <c r="BS274" s="3">
        <v>46002</v>
      </c>
      <c r="BT274" s="4">
        <v>0.40277777777777779</v>
      </c>
      <c r="BU274" t="s">
        <v>238</v>
      </c>
      <c r="BV274" t="s">
        <v>86</v>
      </c>
      <c r="BY274">
        <v>13027.2</v>
      </c>
      <c r="BZ274" t="s">
        <v>346</v>
      </c>
      <c r="CA274">
        <v>8910231025083</v>
      </c>
      <c r="CC274" t="s">
        <v>268</v>
      </c>
      <c r="CD274" s="5" t="s">
        <v>272</v>
      </c>
      <c r="CE274" t="s">
        <v>736</v>
      </c>
      <c r="CI274">
        <v>2</v>
      </c>
      <c r="CJ274">
        <v>1</v>
      </c>
      <c r="CK274">
        <v>23</v>
      </c>
      <c r="CL274" t="s">
        <v>89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"009945202370"</f>
        <v>009945202370</v>
      </c>
      <c r="F275" s="3">
        <v>46001</v>
      </c>
      <c r="G275">
        <v>202609</v>
      </c>
      <c r="H275" t="s">
        <v>90</v>
      </c>
      <c r="I275" t="s">
        <v>91</v>
      </c>
      <c r="J275" t="s">
        <v>92</v>
      </c>
      <c r="K275" t="s">
        <v>78</v>
      </c>
      <c r="L275" t="s">
        <v>75</v>
      </c>
      <c r="M275" t="s">
        <v>76</v>
      </c>
      <c r="N275" t="s">
        <v>926</v>
      </c>
      <c r="O275" t="s">
        <v>96</v>
      </c>
      <c r="P275" t="str">
        <f>"LEVENE                        "</f>
        <v xml:space="preserve">LEVENE 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25.52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1</v>
      </c>
      <c r="BJ275">
        <v>0.2</v>
      </c>
      <c r="BK275">
        <v>1</v>
      </c>
      <c r="BL275">
        <v>76.06</v>
      </c>
      <c r="BM275">
        <v>11.41</v>
      </c>
      <c r="BN275">
        <v>87.47</v>
      </c>
      <c r="BO275">
        <v>87.47</v>
      </c>
      <c r="BQ275" t="s">
        <v>927</v>
      </c>
      <c r="BR275" t="s">
        <v>98</v>
      </c>
      <c r="BS275" t="s">
        <v>126</v>
      </c>
      <c r="BY275">
        <v>1200</v>
      </c>
      <c r="BZ275" t="s">
        <v>346</v>
      </c>
      <c r="CC275" t="s">
        <v>76</v>
      </c>
      <c r="CD275">
        <v>7485</v>
      </c>
      <c r="CE275" t="s">
        <v>103</v>
      </c>
      <c r="CI275">
        <v>2</v>
      </c>
      <c r="CJ275" t="s">
        <v>126</v>
      </c>
      <c r="CK275">
        <v>21</v>
      </c>
      <c r="CL275" t="s">
        <v>89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"GAB2030537"</f>
        <v>GAB2030537</v>
      </c>
      <c r="F276" s="3">
        <v>46002</v>
      </c>
      <c r="G276">
        <v>202609</v>
      </c>
      <c r="H276" t="s">
        <v>75</v>
      </c>
      <c r="I276" t="s">
        <v>76</v>
      </c>
      <c r="J276" t="s">
        <v>77</v>
      </c>
      <c r="K276" t="s">
        <v>78</v>
      </c>
      <c r="L276" t="s">
        <v>163</v>
      </c>
      <c r="M276" t="s">
        <v>164</v>
      </c>
      <c r="N276" t="s">
        <v>928</v>
      </c>
      <c r="O276" t="s">
        <v>82</v>
      </c>
      <c r="P276" t="str">
        <f>"INVOICE00042509 ORDGS039040   "</f>
        <v xml:space="preserve">INVOICE00042509 ORDGS039040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6.1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86.08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2</v>
      </c>
      <c r="BI276">
        <v>11.6</v>
      </c>
      <c r="BJ276">
        <v>32.4</v>
      </c>
      <c r="BK276">
        <v>33</v>
      </c>
      <c r="BL276">
        <v>262.64</v>
      </c>
      <c r="BM276">
        <v>39.4</v>
      </c>
      <c r="BN276">
        <v>302.04000000000002</v>
      </c>
      <c r="BO276">
        <v>302.04000000000002</v>
      </c>
      <c r="BR276" t="s">
        <v>84</v>
      </c>
      <c r="BS276" t="s">
        <v>126</v>
      </c>
      <c r="BV276" t="s">
        <v>89</v>
      </c>
      <c r="BY276">
        <v>161754.15</v>
      </c>
      <c r="CC276" t="s">
        <v>164</v>
      </c>
      <c r="CD276">
        <v>2001</v>
      </c>
      <c r="CE276" t="s">
        <v>121</v>
      </c>
      <c r="CI276">
        <v>2</v>
      </c>
      <c r="CJ276" t="s">
        <v>126</v>
      </c>
      <c r="CK276">
        <v>41</v>
      </c>
      <c r="CL276" t="s">
        <v>89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"GAB2030539"</f>
        <v>GAB2030539</v>
      </c>
      <c r="F277" s="3">
        <v>46002</v>
      </c>
      <c r="G277">
        <v>202609</v>
      </c>
      <c r="H277" t="s">
        <v>75</v>
      </c>
      <c r="I277" t="s">
        <v>76</v>
      </c>
      <c r="J277" t="s">
        <v>77</v>
      </c>
      <c r="K277" t="s">
        <v>78</v>
      </c>
      <c r="L277" t="s">
        <v>445</v>
      </c>
      <c r="M277" t="s">
        <v>446</v>
      </c>
      <c r="N277" t="s">
        <v>929</v>
      </c>
      <c r="O277" t="s">
        <v>82</v>
      </c>
      <c r="P277" t="str">
        <f>"INVOICE00042489 00042506 00042"</f>
        <v>INVOICE00042489 00042506 00042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6.1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57.52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2</v>
      </c>
      <c r="BI277">
        <v>7.9</v>
      </c>
      <c r="BJ277">
        <v>18.8</v>
      </c>
      <c r="BK277">
        <v>19</v>
      </c>
      <c r="BL277">
        <v>177.52</v>
      </c>
      <c r="BM277">
        <v>26.63</v>
      </c>
      <c r="BN277">
        <v>204.15</v>
      </c>
      <c r="BO277">
        <v>204.15</v>
      </c>
      <c r="BQ277" t="s">
        <v>125</v>
      </c>
      <c r="BR277" t="s">
        <v>84</v>
      </c>
      <c r="BS277" t="s">
        <v>126</v>
      </c>
      <c r="BV277" t="s">
        <v>89</v>
      </c>
      <c r="BY277">
        <v>93951</v>
      </c>
      <c r="CC277" t="s">
        <v>446</v>
      </c>
      <c r="CD277" s="5" t="s">
        <v>930</v>
      </c>
      <c r="CE277" t="s">
        <v>121</v>
      </c>
      <c r="CI277">
        <v>3</v>
      </c>
      <c r="CJ277" t="s">
        <v>126</v>
      </c>
      <c r="CK277">
        <v>41</v>
      </c>
      <c r="CL277" t="s">
        <v>89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"GAB2030540"</f>
        <v>GAB2030540</v>
      </c>
      <c r="F278" s="3">
        <v>46002</v>
      </c>
      <c r="G278">
        <v>202609</v>
      </c>
      <c r="H278" t="s">
        <v>75</v>
      </c>
      <c r="I278" t="s">
        <v>76</v>
      </c>
      <c r="J278" t="s">
        <v>77</v>
      </c>
      <c r="K278" t="s">
        <v>78</v>
      </c>
      <c r="L278" t="s">
        <v>931</v>
      </c>
      <c r="M278" t="s">
        <v>932</v>
      </c>
      <c r="N278" t="s">
        <v>933</v>
      </c>
      <c r="O278" t="s">
        <v>82</v>
      </c>
      <c r="P278" t="str">
        <f>"INVOICE00042496 00042494 00042"</f>
        <v>INVOICE00042496 00042494 00042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6.1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126.5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2</v>
      </c>
      <c r="BI278">
        <v>13.8</v>
      </c>
      <c r="BJ278">
        <v>30.7</v>
      </c>
      <c r="BK278">
        <v>31</v>
      </c>
      <c r="BL278">
        <v>383.09</v>
      </c>
      <c r="BM278">
        <v>57.46</v>
      </c>
      <c r="BN278">
        <v>440.55</v>
      </c>
      <c r="BO278">
        <v>440.55</v>
      </c>
      <c r="BR278" t="s">
        <v>84</v>
      </c>
      <c r="BS278" t="s">
        <v>126</v>
      </c>
      <c r="BV278" t="s">
        <v>89</v>
      </c>
      <c r="BY278">
        <v>153357.04999999999</v>
      </c>
      <c r="CC278" t="s">
        <v>932</v>
      </c>
      <c r="CD278">
        <v>4490</v>
      </c>
      <c r="CE278" t="s">
        <v>121</v>
      </c>
      <c r="CI278">
        <v>7</v>
      </c>
      <c r="CJ278" t="s">
        <v>126</v>
      </c>
      <c r="CK278">
        <v>43</v>
      </c>
      <c r="CL278" t="s">
        <v>89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"GAB2030541"</f>
        <v>GAB2030541</v>
      </c>
      <c r="F279" s="3">
        <v>46002</v>
      </c>
      <c r="G279">
        <v>202609</v>
      </c>
      <c r="H279" t="s">
        <v>75</v>
      </c>
      <c r="I279" t="s">
        <v>76</v>
      </c>
      <c r="J279" t="s">
        <v>77</v>
      </c>
      <c r="K279" t="s">
        <v>78</v>
      </c>
      <c r="L279" t="s">
        <v>143</v>
      </c>
      <c r="M279" t="s">
        <v>144</v>
      </c>
      <c r="N279" t="s">
        <v>934</v>
      </c>
      <c r="O279" t="s">
        <v>82</v>
      </c>
      <c r="P279" t="str">
        <f>"INVOICE00042510 ORDGS039043   "</f>
        <v xml:space="preserve">INVOICE00042510 ORDGS039043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6.1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49.36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1.5</v>
      </c>
      <c r="BJ279">
        <v>6.6</v>
      </c>
      <c r="BK279">
        <v>7</v>
      </c>
      <c r="BL279">
        <v>153.19999999999999</v>
      </c>
      <c r="BM279">
        <v>22.98</v>
      </c>
      <c r="BN279">
        <v>176.18</v>
      </c>
      <c r="BO279">
        <v>176.18</v>
      </c>
      <c r="BQ279" t="s">
        <v>935</v>
      </c>
      <c r="BR279" t="s">
        <v>84</v>
      </c>
      <c r="BS279" t="s">
        <v>126</v>
      </c>
      <c r="BV279" t="s">
        <v>89</v>
      </c>
      <c r="BY279">
        <v>32849.379999999997</v>
      </c>
      <c r="CC279" t="s">
        <v>144</v>
      </c>
      <c r="CD279">
        <v>3609</v>
      </c>
      <c r="CE279" t="s">
        <v>121</v>
      </c>
      <c r="CI279">
        <v>4</v>
      </c>
      <c r="CJ279" t="s">
        <v>126</v>
      </c>
      <c r="CK279">
        <v>41</v>
      </c>
      <c r="CL279" t="s">
        <v>89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"GAB2030549"</f>
        <v>GAB2030549</v>
      </c>
      <c r="F280" s="3">
        <v>46002</v>
      </c>
      <c r="G280">
        <v>202609</v>
      </c>
      <c r="H280" t="s">
        <v>75</v>
      </c>
      <c r="I280" t="s">
        <v>76</v>
      </c>
      <c r="J280" t="s">
        <v>77</v>
      </c>
      <c r="K280" t="s">
        <v>78</v>
      </c>
      <c r="L280" t="s">
        <v>93</v>
      </c>
      <c r="M280" t="s">
        <v>94</v>
      </c>
      <c r="N280" t="s">
        <v>782</v>
      </c>
      <c r="O280" t="s">
        <v>82</v>
      </c>
      <c r="P280" t="str">
        <f>"INVOICE00123662 CT098819      "</f>
        <v xml:space="preserve">INVOICE00123662 CT098819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6.1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49.36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1.8</v>
      </c>
      <c r="BJ280">
        <v>6.4</v>
      </c>
      <c r="BK280">
        <v>7</v>
      </c>
      <c r="BL280">
        <v>153.19999999999999</v>
      </c>
      <c r="BM280">
        <v>22.98</v>
      </c>
      <c r="BN280">
        <v>176.18</v>
      </c>
      <c r="BO280">
        <v>176.18</v>
      </c>
      <c r="BQ280" t="s">
        <v>783</v>
      </c>
      <c r="BR280" t="s">
        <v>84</v>
      </c>
      <c r="BS280" t="s">
        <v>126</v>
      </c>
      <c r="BV280" t="s">
        <v>89</v>
      </c>
      <c r="BY280">
        <v>31960.5</v>
      </c>
      <c r="CC280" t="s">
        <v>94</v>
      </c>
      <c r="CD280" s="5" t="s">
        <v>102</v>
      </c>
      <c r="CE280" t="s">
        <v>121</v>
      </c>
      <c r="CI280">
        <v>3</v>
      </c>
      <c r="CJ280" t="s">
        <v>126</v>
      </c>
      <c r="CK280">
        <v>41</v>
      </c>
      <c r="CL280" t="s">
        <v>89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"GAB2030551"</f>
        <v>GAB2030551</v>
      </c>
      <c r="F281" s="3">
        <v>46002</v>
      </c>
      <c r="G281">
        <v>202609</v>
      </c>
      <c r="H281" t="s">
        <v>75</v>
      </c>
      <c r="I281" t="s">
        <v>76</v>
      </c>
      <c r="J281" t="s">
        <v>77</v>
      </c>
      <c r="K281" t="s">
        <v>78</v>
      </c>
      <c r="L281" t="s">
        <v>90</v>
      </c>
      <c r="M281" t="s">
        <v>91</v>
      </c>
      <c r="N281" t="s">
        <v>936</v>
      </c>
      <c r="O281" t="s">
        <v>82</v>
      </c>
      <c r="P281" t="str">
        <f>"DELIVERY NOTE19580            "</f>
        <v xml:space="preserve">DELIVERY NOTE19580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6.1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77.92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21.5</v>
      </c>
      <c r="BJ281">
        <v>28.7</v>
      </c>
      <c r="BK281">
        <v>29</v>
      </c>
      <c r="BL281">
        <v>238.32</v>
      </c>
      <c r="BM281">
        <v>35.75</v>
      </c>
      <c r="BN281">
        <v>274.07</v>
      </c>
      <c r="BO281">
        <v>274.07</v>
      </c>
      <c r="BQ281" t="s">
        <v>937</v>
      </c>
      <c r="BR281" t="s">
        <v>84</v>
      </c>
      <c r="BS281" t="s">
        <v>126</v>
      </c>
      <c r="BV281" t="s">
        <v>89</v>
      </c>
      <c r="BY281">
        <v>143418</v>
      </c>
      <c r="CC281" t="s">
        <v>91</v>
      </c>
      <c r="CD281">
        <v>4001</v>
      </c>
      <c r="CE281" t="s">
        <v>138</v>
      </c>
      <c r="CI281">
        <v>3</v>
      </c>
      <c r="CJ281" t="s">
        <v>126</v>
      </c>
      <c r="CK281">
        <v>41</v>
      </c>
      <c r="CL281" t="s">
        <v>89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"GAB2030560"</f>
        <v>GAB2030560</v>
      </c>
      <c r="F282" s="3">
        <v>46002</v>
      </c>
      <c r="G282">
        <v>202609</v>
      </c>
      <c r="H282" t="s">
        <v>75</v>
      </c>
      <c r="I282" t="s">
        <v>76</v>
      </c>
      <c r="J282" t="s">
        <v>77</v>
      </c>
      <c r="K282" t="s">
        <v>78</v>
      </c>
      <c r="L282" t="s">
        <v>90</v>
      </c>
      <c r="M282" t="s">
        <v>91</v>
      </c>
      <c r="N282" t="s">
        <v>938</v>
      </c>
      <c r="O282" t="s">
        <v>82</v>
      </c>
      <c r="P282" t="str">
        <f>"INVOICE00042548 ORDGS039076   "</f>
        <v xml:space="preserve">INVOICE00042548 ORDGS039076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6.1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49.36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2</v>
      </c>
      <c r="BI282">
        <v>3.7</v>
      </c>
      <c r="BJ282">
        <v>9</v>
      </c>
      <c r="BK282">
        <v>9</v>
      </c>
      <c r="BL282">
        <v>153.19999999999999</v>
      </c>
      <c r="BM282">
        <v>22.98</v>
      </c>
      <c r="BN282">
        <v>176.18</v>
      </c>
      <c r="BO282">
        <v>176.18</v>
      </c>
      <c r="BQ282" t="s">
        <v>939</v>
      </c>
      <c r="BR282" t="s">
        <v>84</v>
      </c>
      <c r="BS282" t="s">
        <v>126</v>
      </c>
      <c r="BV282" t="s">
        <v>89</v>
      </c>
      <c r="BY282">
        <v>44925.18</v>
      </c>
      <c r="CC282" t="s">
        <v>91</v>
      </c>
      <c r="CD282">
        <v>4001</v>
      </c>
      <c r="CE282" t="s">
        <v>121</v>
      </c>
      <c r="CI282">
        <v>3</v>
      </c>
      <c r="CJ282" t="s">
        <v>126</v>
      </c>
      <c r="CK282">
        <v>41</v>
      </c>
      <c r="CL282" t="s">
        <v>89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"GAB2030563"</f>
        <v>GAB2030563</v>
      </c>
      <c r="F283" s="3">
        <v>46002</v>
      </c>
      <c r="G283">
        <v>202609</v>
      </c>
      <c r="H283" t="s">
        <v>75</v>
      </c>
      <c r="I283" t="s">
        <v>76</v>
      </c>
      <c r="J283" t="s">
        <v>77</v>
      </c>
      <c r="K283" t="s">
        <v>78</v>
      </c>
      <c r="L283" t="s">
        <v>79</v>
      </c>
      <c r="M283" t="s">
        <v>80</v>
      </c>
      <c r="N283" t="s">
        <v>438</v>
      </c>
      <c r="O283" t="s">
        <v>82</v>
      </c>
      <c r="P283" t="str">
        <f>"INVOICE00123675 CT098824      "</f>
        <v xml:space="preserve">INVOICE00123675 CT098824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6.1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49.36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2.2000000000000002</v>
      </c>
      <c r="BJ283">
        <v>6.4</v>
      </c>
      <c r="BK283">
        <v>7</v>
      </c>
      <c r="BL283">
        <v>153.19999999999999</v>
      </c>
      <c r="BM283">
        <v>22.98</v>
      </c>
      <c r="BN283">
        <v>176.18</v>
      </c>
      <c r="BO283">
        <v>176.18</v>
      </c>
      <c r="BQ283" t="s">
        <v>439</v>
      </c>
      <c r="BR283" t="s">
        <v>84</v>
      </c>
      <c r="BS283" t="s">
        <v>126</v>
      </c>
      <c r="BV283" t="s">
        <v>89</v>
      </c>
      <c r="BY283">
        <v>32085.63</v>
      </c>
      <c r="CC283" t="s">
        <v>80</v>
      </c>
      <c r="CD283" s="5" t="s">
        <v>87</v>
      </c>
      <c r="CE283" t="s">
        <v>121</v>
      </c>
      <c r="CI283">
        <v>3</v>
      </c>
      <c r="CJ283" t="s">
        <v>126</v>
      </c>
      <c r="CK283">
        <v>41</v>
      </c>
      <c r="CL283" t="s">
        <v>89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"GAB2030528"</f>
        <v>GAB2030528</v>
      </c>
      <c r="F284" s="3">
        <v>46002</v>
      </c>
      <c r="G284">
        <v>202609</v>
      </c>
      <c r="H284" t="s">
        <v>75</v>
      </c>
      <c r="I284" t="s">
        <v>76</v>
      </c>
      <c r="J284" t="s">
        <v>77</v>
      </c>
      <c r="K284" t="s">
        <v>78</v>
      </c>
      <c r="L284" t="s">
        <v>186</v>
      </c>
      <c r="M284" t="s">
        <v>186</v>
      </c>
      <c r="N284" t="s">
        <v>463</v>
      </c>
      <c r="O284" t="s">
        <v>96</v>
      </c>
      <c r="P284" t="str">
        <f>"INVOICE00123637 CT098548      "</f>
        <v xml:space="preserve">INVOICE00123637 CT098548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44.64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0.1</v>
      </c>
      <c r="BJ284">
        <v>2.2000000000000002</v>
      </c>
      <c r="BK284">
        <v>2.5</v>
      </c>
      <c r="BL284">
        <v>133.03</v>
      </c>
      <c r="BM284">
        <v>19.95</v>
      </c>
      <c r="BN284">
        <v>152.97999999999999</v>
      </c>
      <c r="BO284">
        <v>152.97999999999999</v>
      </c>
      <c r="BQ284" t="s">
        <v>940</v>
      </c>
      <c r="BR284" t="s">
        <v>84</v>
      </c>
      <c r="BS284" t="s">
        <v>126</v>
      </c>
      <c r="BV284" t="s">
        <v>89</v>
      </c>
      <c r="BY284">
        <v>11101.23</v>
      </c>
      <c r="BZ284" t="s">
        <v>346</v>
      </c>
      <c r="CC284" t="s">
        <v>186</v>
      </c>
      <c r="CD284">
        <v>7646</v>
      </c>
      <c r="CE284" t="s">
        <v>162</v>
      </c>
      <c r="CI284">
        <v>1</v>
      </c>
      <c r="CJ284" t="s">
        <v>126</v>
      </c>
      <c r="CK284">
        <v>24</v>
      </c>
      <c r="CL284" t="s">
        <v>89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"GAB2030529"</f>
        <v>GAB2030529</v>
      </c>
      <c r="F285" s="3">
        <v>46002</v>
      </c>
      <c r="G285">
        <v>202609</v>
      </c>
      <c r="H285" t="s">
        <v>75</v>
      </c>
      <c r="I285" t="s">
        <v>76</v>
      </c>
      <c r="J285" t="s">
        <v>77</v>
      </c>
      <c r="K285" t="s">
        <v>78</v>
      </c>
      <c r="L285" t="s">
        <v>430</v>
      </c>
      <c r="M285" t="s">
        <v>431</v>
      </c>
      <c r="N285" t="s">
        <v>941</v>
      </c>
      <c r="O285" t="s">
        <v>96</v>
      </c>
      <c r="P285" t="str">
        <f>"INVOICE00123640 CT098802      "</f>
        <v xml:space="preserve">INVOICE00123640 CT098802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38.28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0.3</v>
      </c>
      <c r="BJ285">
        <v>3</v>
      </c>
      <c r="BK285">
        <v>3</v>
      </c>
      <c r="BL285">
        <v>114.08</v>
      </c>
      <c r="BM285">
        <v>17.11</v>
      </c>
      <c r="BN285">
        <v>131.19</v>
      </c>
      <c r="BO285">
        <v>131.19</v>
      </c>
      <c r="BR285" t="s">
        <v>84</v>
      </c>
      <c r="BS285" t="s">
        <v>126</v>
      </c>
      <c r="BV285" t="s">
        <v>89</v>
      </c>
      <c r="BY285">
        <v>15244.74</v>
      </c>
      <c r="BZ285" t="s">
        <v>346</v>
      </c>
      <c r="CC285" t="s">
        <v>431</v>
      </c>
      <c r="CD285">
        <v>2146</v>
      </c>
      <c r="CE285" t="s">
        <v>257</v>
      </c>
      <c r="CI285">
        <v>1</v>
      </c>
      <c r="CJ285" t="s">
        <v>126</v>
      </c>
      <c r="CK285">
        <v>21</v>
      </c>
      <c r="CL285" t="s">
        <v>89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"GAB2030530"</f>
        <v>GAB2030530</v>
      </c>
      <c r="F286" s="3">
        <v>46002</v>
      </c>
      <c r="G286">
        <v>202609</v>
      </c>
      <c r="H286" t="s">
        <v>75</v>
      </c>
      <c r="I286" t="s">
        <v>76</v>
      </c>
      <c r="J286" t="s">
        <v>77</v>
      </c>
      <c r="K286" t="s">
        <v>78</v>
      </c>
      <c r="L286" t="s">
        <v>163</v>
      </c>
      <c r="M286" t="s">
        <v>164</v>
      </c>
      <c r="N286" t="s">
        <v>942</v>
      </c>
      <c r="O286" t="s">
        <v>96</v>
      </c>
      <c r="P286" t="str">
        <f>"INVOICE00123639 CT098800      "</f>
        <v xml:space="preserve">INVOICE00123639 CT098800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31.9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0.2</v>
      </c>
      <c r="BJ286">
        <v>2.2999999999999998</v>
      </c>
      <c r="BK286">
        <v>2.5</v>
      </c>
      <c r="BL286">
        <v>95.07</v>
      </c>
      <c r="BM286">
        <v>14.26</v>
      </c>
      <c r="BN286">
        <v>109.33</v>
      </c>
      <c r="BO286">
        <v>109.33</v>
      </c>
      <c r="BQ286" t="s">
        <v>943</v>
      </c>
      <c r="BR286" t="s">
        <v>84</v>
      </c>
      <c r="BS286" t="s">
        <v>126</v>
      </c>
      <c r="BV286" t="s">
        <v>89</v>
      </c>
      <c r="BY286">
        <v>11602.35</v>
      </c>
      <c r="BZ286" t="s">
        <v>346</v>
      </c>
      <c r="CC286" t="s">
        <v>164</v>
      </c>
      <c r="CD286">
        <v>2196</v>
      </c>
      <c r="CE286" t="s">
        <v>174</v>
      </c>
      <c r="CI286">
        <v>1</v>
      </c>
      <c r="CJ286" t="s">
        <v>126</v>
      </c>
      <c r="CK286">
        <v>21</v>
      </c>
      <c r="CL286" t="s">
        <v>89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"GAB2030531"</f>
        <v>GAB2030531</v>
      </c>
      <c r="F287" s="3">
        <v>46002</v>
      </c>
      <c r="G287">
        <v>202609</v>
      </c>
      <c r="H287" t="s">
        <v>75</v>
      </c>
      <c r="I287" t="s">
        <v>76</v>
      </c>
      <c r="J287" t="s">
        <v>77</v>
      </c>
      <c r="K287" t="s">
        <v>78</v>
      </c>
      <c r="L287" t="s">
        <v>75</v>
      </c>
      <c r="M287" t="s">
        <v>76</v>
      </c>
      <c r="N287" t="s">
        <v>626</v>
      </c>
      <c r="O287" t="s">
        <v>96</v>
      </c>
      <c r="P287" t="str">
        <f>"INVOICE00042491 ORDGS039003   "</f>
        <v xml:space="preserve">INVOICE00042491 ORDGS039003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19.940000000000001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0.4</v>
      </c>
      <c r="BJ287">
        <v>2.6</v>
      </c>
      <c r="BK287">
        <v>3</v>
      </c>
      <c r="BL287">
        <v>59.42</v>
      </c>
      <c r="BM287">
        <v>8.91</v>
      </c>
      <c r="BN287">
        <v>68.33</v>
      </c>
      <c r="BO287">
        <v>68.33</v>
      </c>
      <c r="BQ287" t="s">
        <v>627</v>
      </c>
      <c r="BR287" t="s">
        <v>84</v>
      </c>
      <c r="BS287" t="s">
        <v>126</v>
      </c>
      <c r="BV287" t="s">
        <v>89</v>
      </c>
      <c r="BY287">
        <v>13110</v>
      </c>
      <c r="BZ287" t="s">
        <v>346</v>
      </c>
      <c r="CC287" t="s">
        <v>76</v>
      </c>
      <c r="CD287">
        <v>7735</v>
      </c>
      <c r="CE287" t="s">
        <v>303</v>
      </c>
      <c r="CI287">
        <v>1</v>
      </c>
      <c r="CJ287" t="s">
        <v>126</v>
      </c>
      <c r="CK287">
        <v>22</v>
      </c>
      <c r="CL287" t="s">
        <v>89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"GAB2030532"</f>
        <v>GAB2030532</v>
      </c>
      <c r="F288" s="3">
        <v>46002</v>
      </c>
      <c r="G288">
        <v>202609</v>
      </c>
      <c r="H288" t="s">
        <v>75</v>
      </c>
      <c r="I288" t="s">
        <v>76</v>
      </c>
      <c r="J288" t="s">
        <v>77</v>
      </c>
      <c r="K288" t="s">
        <v>78</v>
      </c>
      <c r="L288" t="s">
        <v>75</v>
      </c>
      <c r="M288" t="s">
        <v>76</v>
      </c>
      <c r="N288" t="s">
        <v>629</v>
      </c>
      <c r="O288" t="s">
        <v>96</v>
      </c>
      <c r="P288" t="str">
        <f>"INVOICE00123641 CT098803      "</f>
        <v xml:space="preserve">INVOICE00123641 CT098803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19.940000000000001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0.6</v>
      </c>
      <c r="BJ288">
        <v>1.8</v>
      </c>
      <c r="BK288">
        <v>2</v>
      </c>
      <c r="BL288">
        <v>59.42</v>
      </c>
      <c r="BM288">
        <v>8.91</v>
      </c>
      <c r="BN288">
        <v>68.33</v>
      </c>
      <c r="BO288">
        <v>68.33</v>
      </c>
      <c r="BQ288" t="s">
        <v>630</v>
      </c>
      <c r="BR288" t="s">
        <v>84</v>
      </c>
      <c r="BS288" t="s">
        <v>126</v>
      </c>
      <c r="BV288" t="s">
        <v>89</v>
      </c>
      <c r="BY288">
        <v>9230.76</v>
      </c>
      <c r="BZ288" t="s">
        <v>346</v>
      </c>
      <c r="CC288" t="s">
        <v>76</v>
      </c>
      <c r="CD288">
        <v>7806</v>
      </c>
      <c r="CE288" t="s">
        <v>384</v>
      </c>
      <c r="CI288">
        <v>1</v>
      </c>
      <c r="CJ288" t="s">
        <v>126</v>
      </c>
      <c r="CK288">
        <v>22</v>
      </c>
      <c r="CL288" t="s">
        <v>89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"GAB2030533"</f>
        <v>GAB2030533</v>
      </c>
      <c r="F289" s="3">
        <v>46002</v>
      </c>
      <c r="G289">
        <v>202609</v>
      </c>
      <c r="H289" t="s">
        <v>75</v>
      </c>
      <c r="I289" t="s">
        <v>76</v>
      </c>
      <c r="J289" t="s">
        <v>77</v>
      </c>
      <c r="K289" t="s">
        <v>78</v>
      </c>
      <c r="L289" t="s">
        <v>262</v>
      </c>
      <c r="M289" t="s">
        <v>263</v>
      </c>
      <c r="N289" t="s">
        <v>944</v>
      </c>
      <c r="O289" t="s">
        <v>96</v>
      </c>
      <c r="P289" t="str">
        <f>"INVOICE00123630 CT098805      "</f>
        <v xml:space="preserve">INVOICE00123630 CT098805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60.62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0.7</v>
      </c>
      <c r="BJ289">
        <v>2.1</v>
      </c>
      <c r="BK289">
        <v>2.5</v>
      </c>
      <c r="BL289">
        <v>180.66</v>
      </c>
      <c r="BM289">
        <v>27.1</v>
      </c>
      <c r="BN289">
        <v>207.76</v>
      </c>
      <c r="BO289">
        <v>207.76</v>
      </c>
      <c r="BR289" t="s">
        <v>84</v>
      </c>
      <c r="BS289" t="s">
        <v>126</v>
      </c>
      <c r="BV289" t="s">
        <v>89</v>
      </c>
      <c r="BY289">
        <v>10515.4</v>
      </c>
      <c r="BZ289" t="s">
        <v>346</v>
      </c>
      <c r="CC289" t="s">
        <v>263</v>
      </c>
      <c r="CD289">
        <v>2571</v>
      </c>
      <c r="CE289" t="s">
        <v>458</v>
      </c>
      <c r="CI289">
        <v>2</v>
      </c>
      <c r="CJ289" t="s">
        <v>126</v>
      </c>
      <c r="CK289">
        <v>23</v>
      </c>
      <c r="CL289" t="s">
        <v>89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"GAB2030535"</f>
        <v>GAB2030535</v>
      </c>
      <c r="F290" s="3">
        <v>46002</v>
      </c>
      <c r="G290">
        <v>202609</v>
      </c>
      <c r="H290" t="s">
        <v>75</v>
      </c>
      <c r="I290" t="s">
        <v>76</v>
      </c>
      <c r="J290" t="s">
        <v>77</v>
      </c>
      <c r="K290" t="s">
        <v>78</v>
      </c>
      <c r="L290" t="s">
        <v>79</v>
      </c>
      <c r="M290" t="s">
        <v>80</v>
      </c>
      <c r="N290" t="s">
        <v>945</v>
      </c>
      <c r="O290" t="s">
        <v>96</v>
      </c>
      <c r="P290" t="str">
        <f>"INVOICE00123649 CT098808      "</f>
        <v xml:space="preserve">INVOICE00123649 CT098808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57.41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17.41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0.3</v>
      </c>
      <c r="BJ290">
        <v>4.4000000000000004</v>
      </c>
      <c r="BK290">
        <v>4.5</v>
      </c>
      <c r="BL290">
        <v>188.51</v>
      </c>
      <c r="BM290">
        <v>28.28</v>
      </c>
      <c r="BN290">
        <v>216.79</v>
      </c>
      <c r="BO290">
        <v>216.79</v>
      </c>
      <c r="BQ290" t="s">
        <v>946</v>
      </c>
      <c r="BR290" t="s">
        <v>84</v>
      </c>
      <c r="BS290" t="s">
        <v>126</v>
      </c>
      <c r="BV290" t="s">
        <v>89</v>
      </c>
      <c r="BY290">
        <v>22205.3</v>
      </c>
      <c r="BZ290" t="s">
        <v>623</v>
      </c>
      <c r="CC290" t="s">
        <v>80</v>
      </c>
      <c r="CD290" s="5" t="s">
        <v>947</v>
      </c>
      <c r="CE290" t="s">
        <v>257</v>
      </c>
      <c r="CI290">
        <v>1</v>
      </c>
      <c r="CJ290" t="s">
        <v>126</v>
      </c>
      <c r="CK290">
        <v>21</v>
      </c>
      <c r="CL290" t="s">
        <v>89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"GAB2030536"</f>
        <v>GAB2030536</v>
      </c>
      <c r="F291" s="3">
        <v>46002</v>
      </c>
      <c r="G291">
        <v>202609</v>
      </c>
      <c r="H291" t="s">
        <v>75</v>
      </c>
      <c r="I291" t="s">
        <v>76</v>
      </c>
      <c r="J291" t="s">
        <v>77</v>
      </c>
      <c r="K291" t="s">
        <v>78</v>
      </c>
      <c r="L291" t="s">
        <v>163</v>
      </c>
      <c r="M291" t="s">
        <v>164</v>
      </c>
      <c r="N291" t="s">
        <v>459</v>
      </c>
      <c r="O291" t="s">
        <v>96</v>
      </c>
      <c r="P291" t="str">
        <f>"INVOICE00042505 ORDGS039033   "</f>
        <v xml:space="preserve">INVOICE00042505 ORDGS039033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38.28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0.9</v>
      </c>
      <c r="BJ291">
        <v>2.8</v>
      </c>
      <c r="BK291">
        <v>3</v>
      </c>
      <c r="BL291">
        <v>114.08</v>
      </c>
      <c r="BM291">
        <v>17.11</v>
      </c>
      <c r="BN291">
        <v>131.19</v>
      </c>
      <c r="BO291">
        <v>131.19</v>
      </c>
      <c r="BQ291" t="s">
        <v>460</v>
      </c>
      <c r="BR291" t="s">
        <v>84</v>
      </c>
      <c r="BS291" t="s">
        <v>126</v>
      </c>
      <c r="BV291" t="s">
        <v>89</v>
      </c>
      <c r="BY291">
        <v>14248.5</v>
      </c>
      <c r="BZ291" t="s">
        <v>346</v>
      </c>
      <c r="CC291" t="s">
        <v>164</v>
      </c>
      <c r="CD291">
        <v>2055</v>
      </c>
      <c r="CE291" t="s">
        <v>314</v>
      </c>
      <c r="CI291">
        <v>1</v>
      </c>
      <c r="CJ291" t="s">
        <v>126</v>
      </c>
      <c r="CK291">
        <v>21</v>
      </c>
      <c r="CL291" t="s">
        <v>89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"GAB2030538"</f>
        <v>GAB2030538</v>
      </c>
      <c r="F292" s="3">
        <v>46002</v>
      </c>
      <c r="G292">
        <v>202609</v>
      </c>
      <c r="H292" t="s">
        <v>75</v>
      </c>
      <c r="I292" t="s">
        <v>76</v>
      </c>
      <c r="J292" t="s">
        <v>77</v>
      </c>
      <c r="K292" t="s">
        <v>78</v>
      </c>
      <c r="L292" t="s">
        <v>75</v>
      </c>
      <c r="M292" t="s">
        <v>76</v>
      </c>
      <c r="N292" t="s">
        <v>892</v>
      </c>
      <c r="O292" t="s">
        <v>96</v>
      </c>
      <c r="P292" t="str">
        <f>"INVOICE00123638 CT098804      "</f>
        <v xml:space="preserve">INVOICE00123638 CT098804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19.940000000000001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0.4</v>
      </c>
      <c r="BJ292">
        <v>3.2</v>
      </c>
      <c r="BK292">
        <v>4</v>
      </c>
      <c r="BL292">
        <v>59.42</v>
      </c>
      <c r="BM292">
        <v>8.91</v>
      </c>
      <c r="BN292">
        <v>68.33</v>
      </c>
      <c r="BO292">
        <v>68.33</v>
      </c>
      <c r="BQ292" t="s">
        <v>630</v>
      </c>
      <c r="BR292" t="s">
        <v>84</v>
      </c>
      <c r="BS292" t="s">
        <v>126</v>
      </c>
      <c r="BV292" t="s">
        <v>89</v>
      </c>
      <c r="BY292">
        <v>16231.25</v>
      </c>
      <c r="BZ292" t="s">
        <v>346</v>
      </c>
      <c r="CC292" t="s">
        <v>76</v>
      </c>
      <c r="CD292">
        <v>7700</v>
      </c>
      <c r="CE292" t="s">
        <v>303</v>
      </c>
      <c r="CI292">
        <v>1</v>
      </c>
      <c r="CJ292" t="s">
        <v>126</v>
      </c>
      <c r="CK292">
        <v>22</v>
      </c>
      <c r="CL292" t="s">
        <v>89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"GAB2030542"</f>
        <v>GAB2030542</v>
      </c>
      <c r="F293" s="3">
        <v>46002</v>
      </c>
      <c r="G293">
        <v>202609</v>
      </c>
      <c r="H293" t="s">
        <v>75</v>
      </c>
      <c r="I293" t="s">
        <v>76</v>
      </c>
      <c r="J293" t="s">
        <v>77</v>
      </c>
      <c r="K293" t="s">
        <v>78</v>
      </c>
      <c r="L293" t="s">
        <v>948</v>
      </c>
      <c r="M293" t="s">
        <v>949</v>
      </c>
      <c r="N293" t="s">
        <v>950</v>
      </c>
      <c r="O293" t="s">
        <v>96</v>
      </c>
      <c r="P293" t="str">
        <f>"INVOICE00042481 ORDGS039006   "</f>
        <v xml:space="preserve">INVOICE00042481 ORDGS039006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60.62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0.2</v>
      </c>
      <c r="BJ293">
        <v>2.5</v>
      </c>
      <c r="BK293">
        <v>2.5</v>
      </c>
      <c r="BL293">
        <v>180.66</v>
      </c>
      <c r="BM293">
        <v>27.1</v>
      </c>
      <c r="BN293">
        <v>207.76</v>
      </c>
      <c r="BO293">
        <v>207.76</v>
      </c>
      <c r="BQ293" t="s">
        <v>951</v>
      </c>
      <c r="BR293" t="s">
        <v>84</v>
      </c>
      <c r="BS293" t="s">
        <v>126</v>
      </c>
      <c r="BV293" t="s">
        <v>89</v>
      </c>
      <c r="BY293">
        <v>12591.81</v>
      </c>
      <c r="BZ293" t="s">
        <v>346</v>
      </c>
      <c r="CC293" t="s">
        <v>949</v>
      </c>
      <c r="CD293">
        <v>5319</v>
      </c>
      <c r="CE293" t="s">
        <v>179</v>
      </c>
      <c r="CI293">
        <v>5</v>
      </c>
      <c r="CJ293" t="s">
        <v>126</v>
      </c>
      <c r="CK293">
        <v>23</v>
      </c>
      <c r="CL293" t="s">
        <v>89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"GAB2030543"</f>
        <v>GAB2030543</v>
      </c>
      <c r="F294" s="3">
        <v>46002</v>
      </c>
      <c r="G294">
        <v>202609</v>
      </c>
      <c r="H294" t="s">
        <v>75</v>
      </c>
      <c r="I294" t="s">
        <v>76</v>
      </c>
      <c r="J294" t="s">
        <v>77</v>
      </c>
      <c r="K294" t="s">
        <v>78</v>
      </c>
      <c r="L294" t="s">
        <v>75</v>
      </c>
      <c r="M294" t="s">
        <v>76</v>
      </c>
      <c r="N294" t="s">
        <v>952</v>
      </c>
      <c r="O294" t="s">
        <v>96</v>
      </c>
      <c r="P294" t="str">
        <f>"INVOICE00123653 CT098813      "</f>
        <v xml:space="preserve">INVOICE00123653 CT098813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19.940000000000001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0.1</v>
      </c>
      <c r="BJ294">
        <v>2.7</v>
      </c>
      <c r="BK294">
        <v>3</v>
      </c>
      <c r="BL294">
        <v>59.42</v>
      </c>
      <c r="BM294">
        <v>8.91</v>
      </c>
      <c r="BN294">
        <v>68.33</v>
      </c>
      <c r="BO294">
        <v>68.33</v>
      </c>
      <c r="BR294" t="s">
        <v>84</v>
      </c>
      <c r="BS294" t="s">
        <v>126</v>
      </c>
      <c r="BV294" t="s">
        <v>89</v>
      </c>
      <c r="BY294">
        <v>13398.88</v>
      </c>
      <c r="BZ294" t="s">
        <v>346</v>
      </c>
      <c r="CC294" t="s">
        <v>76</v>
      </c>
      <c r="CD294">
        <v>8000</v>
      </c>
      <c r="CE294" t="s">
        <v>169</v>
      </c>
      <c r="CI294">
        <v>1</v>
      </c>
      <c r="CJ294" t="s">
        <v>126</v>
      </c>
      <c r="CK294">
        <v>22</v>
      </c>
      <c r="CL294" t="s">
        <v>89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"GAB2030544"</f>
        <v>GAB2030544</v>
      </c>
      <c r="F295" s="3">
        <v>46002</v>
      </c>
      <c r="G295">
        <v>202609</v>
      </c>
      <c r="H295" t="s">
        <v>75</v>
      </c>
      <c r="I295" t="s">
        <v>76</v>
      </c>
      <c r="J295" t="s">
        <v>77</v>
      </c>
      <c r="K295" t="s">
        <v>78</v>
      </c>
      <c r="L295" t="s">
        <v>205</v>
      </c>
      <c r="M295" t="s">
        <v>206</v>
      </c>
      <c r="N295" t="s">
        <v>589</v>
      </c>
      <c r="O295" t="s">
        <v>96</v>
      </c>
      <c r="P295" t="str">
        <f>"INVOICE00123660 CT098817      "</f>
        <v xml:space="preserve">INVOICE00123660 CT098817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19.940000000000001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0.1</v>
      </c>
      <c r="BJ295">
        <v>2.5</v>
      </c>
      <c r="BK295">
        <v>3</v>
      </c>
      <c r="BL295">
        <v>59.42</v>
      </c>
      <c r="BM295">
        <v>8.91</v>
      </c>
      <c r="BN295">
        <v>68.33</v>
      </c>
      <c r="BO295">
        <v>68.33</v>
      </c>
      <c r="BQ295" t="s">
        <v>953</v>
      </c>
      <c r="BR295" t="s">
        <v>84</v>
      </c>
      <c r="BS295" t="s">
        <v>126</v>
      </c>
      <c r="BV295" t="s">
        <v>89</v>
      </c>
      <c r="BY295">
        <v>12684</v>
      </c>
      <c r="BZ295" t="s">
        <v>346</v>
      </c>
      <c r="CC295" t="s">
        <v>206</v>
      </c>
      <c r="CD295">
        <v>7600</v>
      </c>
      <c r="CE295" t="s">
        <v>169</v>
      </c>
      <c r="CI295">
        <v>1</v>
      </c>
      <c r="CJ295" t="s">
        <v>126</v>
      </c>
      <c r="CK295">
        <v>22</v>
      </c>
      <c r="CL295" t="s">
        <v>89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"GAB2030545"</f>
        <v>GAB2030545</v>
      </c>
      <c r="F296" s="3">
        <v>46002</v>
      </c>
      <c r="G296">
        <v>202609</v>
      </c>
      <c r="H296" t="s">
        <v>75</v>
      </c>
      <c r="I296" t="s">
        <v>76</v>
      </c>
      <c r="J296" t="s">
        <v>77</v>
      </c>
      <c r="K296" t="s">
        <v>78</v>
      </c>
      <c r="L296" t="s">
        <v>163</v>
      </c>
      <c r="M296" t="s">
        <v>164</v>
      </c>
      <c r="N296" t="s">
        <v>954</v>
      </c>
      <c r="O296" t="s">
        <v>96</v>
      </c>
      <c r="P296" t="str">
        <f>"INVOICE00123659 CT098821      "</f>
        <v xml:space="preserve">INVOICE00123659 CT098821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44.66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0.2</v>
      </c>
      <c r="BJ296">
        <v>3.3</v>
      </c>
      <c r="BK296">
        <v>3.5</v>
      </c>
      <c r="BL296">
        <v>133.09</v>
      </c>
      <c r="BM296">
        <v>19.96</v>
      </c>
      <c r="BN296">
        <v>153.05000000000001</v>
      </c>
      <c r="BO296">
        <v>153.05000000000001</v>
      </c>
      <c r="BQ296" t="s">
        <v>955</v>
      </c>
      <c r="BR296" t="s">
        <v>84</v>
      </c>
      <c r="BS296" t="s">
        <v>126</v>
      </c>
      <c r="BV296" t="s">
        <v>89</v>
      </c>
      <c r="BY296">
        <v>16662.240000000002</v>
      </c>
      <c r="BZ296" t="s">
        <v>346</v>
      </c>
      <c r="CC296" t="s">
        <v>164</v>
      </c>
      <c r="CD296">
        <v>2001</v>
      </c>
      <c r="CE296" t="s">
        <v>257</v>
      </c>
      <c r="CI296">
        <v>1</v>
      </c>
      <c r="CJ296" t="s">
        <v>126</v>
      </c>
      <c r="CK296">
        <v>21</v>
      </c>
      <c r="CL296" t="s">
        <v>89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"GAB2030546"</f>
        <v>GAB2030546</v>
      </c>
      <c r="F297" s="3">
        <v>46002</v>
      </c>
      <c r="G297">
        <v>202609</v>
      </c>
      <c r="H297" t="s">
        <v>75</v>
      </c>
      <c r="I297" t="s">
        <v>76</v>
      </c>
      <c r="J297" t="s">
        <v>77</v>
      </c>
      <c r="K297" t="s">
        <v>78</v>
      </c>
      <c r="L297" t="s">
        <v>79</v>
      </c>
      <c r="M297" t="s">
        <v>80</v>
      </c>
      <c r="N297" t="s">
        <v>624</v>
      </c>
      <c r="O297" t="s">
        <v>96</v>
      </c>
      <c r="P297" t="str">
        <f>"INVOICE00042521 ORDGS039064   "</f>
        <v xml:space="preserve">INVOICE00042521 ORDGS039064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38.28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0.3</v>
      </c>
      <c r="BJ297">
        <v>2.8</v>
      </c>
      <c r="BK297">
        <v>3</v>
      </c>
      <c r="BL297">
        <v>114.08</v>
      </c>
      <c r="BM297">
        <v>17.11</v>
      </c>
      <c r="BN297">
        <v>131.19</v>
      </c>
      <c r="BO297">
        <v>131.19</v>
      </c>
      <c r="BQ297" t="s">
        <v>448</v>
      </c>
      <c r="BR297" t="s">
        <v>84</v>
      </c>
      <c r="BS297" t="s">
        <v>126</v>
      </c>
      <c r="BV297" t="s">
        <v>89</v>
      </c>
      <c r="BY297">
        <v>13977.6</v>
      </c>
      <c r="BZ297" t="s">
        <v>346</v>
      </c>
      <c r="CC297" t="s">
        <v>80</v>
      </c>
      <c r="CD297" s="5" t="s">
        <v>87</v>
      </c>
      <c r="CE297" t="s">
        <v>257</v>
      </c>
      <c r="CI297">
        <v>1</v>
      </c>
      <c r="CJ297" t="s">
        <v>126</v>
      </c>
      <c r="CK297">
        <v>21</v>
      </c>
      <c r="CL297" t="s">
        <v>89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"GAB2030547"</f>
        <v>GAB2030547</v>
      </c>
      <c r="F298" s="3">
        <v>46002</v>
      </c>
      <c r="G298">
        <v>202609</v>
      </c>
      <c r="H298" t="s">
        <v>75</v>
      </c>
      <c r="I298" t="s">
        <v>76</v>
      </c>
      <c r="J298" t="s">
        <v>77</v>
      </c>
      <c r="K298" t="s">
        <v>78</v>
      </c>
      <c r="L298" t="s">
        <v>75</v>
      </c>
      <c r="M298" t="s">
        <v>76</v>
      </c>
      <c r="N298" t="s">
        <v>201</v>
      </c>
      <c r="O298" t="s">
        <v>96</v>
      </c>
      <c r="P298" t="str">
        <f>"INVOICE00123625 00123661 CT098"</f>
        <v>INVOICE00123625 00123661 CT098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19.940000000000001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0.6</v>
      </c>
      <c r="BJ298">
        <v>1.9</v>
      </c>
      <c r="BK298">
        <v>2</v>
      </c>
      <c r="BL298">
        <v>59.42</v>
      </c>
      <c r="BM298">
        <v>8.91</v>
      </c>
      <c r="BN298">
        <v>68.33</v>
      </c>
      <c r="BO298">
        <v>68.33</v>
      </c>
      <c r="BQ298" t="s">
        <v>202</v>
      </c>
      <c r="BR298" t="s">
        <v>84</v>
      </c>
      <c r="BS298" t="s">
        <v>126</v>
      </c>
      <c r="BV298" t="s">
        <v>89</v>
      </c>
      <c r="BY298">
        <v>9616.2999999999993</v>
      </c>
      <c r="BZ298" t="s">
        <v>346</v>
      </c>
      <c r="CC298" t="s">
        <v>76</v>
      </c>
      <c r="CD298">
        <v>7800</v>
      </c>
      <c r="CE298" t="s">
        <v>384</v>
      </c>
      <c r="CI298">
        <v>1</v>
      </c>
      <c r="CJ298" t="s">
        <v>126</v>
      </c>
      <c r="CK298">
        <v>22</v>
      </c>
      <c r="CL298" t="s">
        <v>89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"GAB2030550"</f>
        <v>GAB2030550</v>
      </c>
      <c r="F299" s="3">
        <v>46002</v>
      </c>
      <c r="G299">
        <v>202609</v>
      </c>
      <c r="H299" t="s">
        <v>75</v>
      </c>
      <c r="I299" t="s">
        <v>76</v>
      </c>
      <c r="J299" t="s">
        <v>77</v>
      </c>
      <c r="K299" t="s">
        <v>78</v>
      </c>
      <c r="L299" t="s">
        <v>613</v>
      </c>
      <c r="M299" t="s">
        <v>614</v>
      </c>
      <c r="N299" t="s">
        <v>956</v>
      </c>
      <c r="O299" t="s">
        <v>96</v>
      </c>
      <c r="P299" t="str">
        <f>"MICHELLE FICK                 "</f>
        <v xml:space="preserve">MICHELLE FICK        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31.9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1</v>
      </c>
      <c r="BJ299">
        <v>2.4</v>
      </c>
      <c r="BK299">
        <v>2.5</v>
      </c>
      <c r="BL299">
        <v>95.07</v>
      </c>
      <c r="BM299">
        <v>14.26</v>
      </c>
      <c r="BN299">
        <v>109.33</v>
      </c>
      <c r="BO299">
        <v>109.33</v>
      </c>
      <c r="BQ299" t="s">
        <v>957</v>
      </c>
      <c r="BR299" t="s">
        <v>84</v>
      </c>
      <c r="BS299" t="s">
        <v>126</v>
      </c>
      <c r="BV299" t="s">
        <v>89</v>
      </c>
      <c r="BY299">
        <v>12000</v>
      </c>
      <c r="BZ299" t="s">
        <v>346</v>
      </c>
      <c r="CC299" t="s">
        <v>614</v>
      </c>
      <c r="CD299">
        <v>1682</v>
      </c>
      <c r="CE299" t="s">
        <v>958</v>
      </c>
      <c r="CI299">
        <v>1</v>
      </c>
      <c r="CJ299" t="s">
        <v>126</v>
      </c>
      <c r="CK299">
        <v>21</v>
      </c>
      <c r="CL299" t="s">
        <v>89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"GAB2030553"</f>
        <v>GAB2030553</v>
      </c>
      <c r="F300" s="3">
        <v>46002</v>
      </c>
      <c r="G300">
        <v>202609</v>
      </c>
      <c r="H300" t="s">
        <v>75</v>
      </c>
      <c r="I300" t="s">
        <v>76</v>
      </c>
      <c r="J300" t="s">
        <v>77</v>
      </c>
      <c r="K300" t="s">
        <v>78</v>
      </c>
      <c r="L300" t="s">
        <v>163</v>
      </c>
      <c r="M300" t="s">
        <v>164</v>
      </c>
      <c r="N300" t="s">
        <v>959</v>
      </c>
      <c r="O300" t="s">
        <v>96</v>
      </c>
      <c r="P300" t="str">
        <f>"INVOICE00042523 ORDGS039070   "</f>
        <v xml:space="preserve">INVOICE00042523 ORDGS039070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38.28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0.2</v>
      </c>
      <c r="BJ300">
        <v>3</v>
      </c>
      <c r="BK300">
        <v>3</v>
      </c>
      <c r="BL300">
        <v>114.08</v>
      </c>
      <c r="BM300">
        <v>17.11</v>
      </c>
      <c r="BN300">
        <v>131.19</v>
      </c>
      <c r="BO300">
        <v>131.19</v>
      </c>
      <c r="BQ300" t="s">
        <v>960</v>
      </c>
      <c r="BR300" t="s">
        <v>84</v>
      </c>
      <c r="BS300" t="s">
        <v>126</v>
      </c>
      <c r="BV300" t="s">
        <v>89</v>
      </c>
      <c r="BY300">
        <v>14782.88</v>
      </c>
      <c r="BZ300" t="s">
        <v>346</v>
      </c>
      <c r="CC300" t="s">
        <v>164</v>
      </c>
      <c r="CD300">
        <v>2001</v>
      </c>
      <c r="CE300" t="s">
        <v>257</v>
      </c>
      <c r="CI300">
        <v>1</v>
      </c>
      <c r="CJ300" t="s">
        <v>126</v>
      </c>
      <c r="CK300">
        <v>21</v>
      </c>
      <c r="CL300" t="s">
        <v>89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"GAB2030554"</f>
        <v>GAB2030554</v>
      </c>
      <c r="F301" s="3">
        <v>46002</v>
      </c>
      <c r="G301">
        <v>202609</v>
      </c>
      <c r="H301" t="s">
        <v>75</v>
      </c>
      <c r="I301" t="s">
        <v>76</v>
      </c>
      <c r="J301" t="s">
        <v>77</v>
      </c>
      <c r="K301" t="s">
        <v>78</v>
      </c>
      <c r="L301" t="s">
        <v>79</v>
      </c>
      <c r="M301" t="s">
        <v>80</v>
      </c>
      <c r="N301" t="s">
        <v>961</v>
      </c>
      <c r="O301" t="s">
        <v>96</v>
      </c>
      <c r="P301" t="str">
        <f>"INVOICE00123665 CT098822      "</f>
        <v xml:space="preserve">INVOICE00123665 CT098822 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31.9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0.2</v>
      </c>
      <c r="BJ301">
        <v>2.5</v>
      </c>
      <c r="BK301">
        <v>2.5</v>
      </c>
      <c r="BL301">
        <v>95.07</v>
      </c>
      <c r="BM301">
        <v>14.26</v>
      </c>
      <c r="BN301">
        <v>109.33</v>
      </c>
      <c r="BO301">
        <v>109.33</v>
      </c>
      <c r="BQ301" t="s">
        <v>962</v>
      </c>
      <c r="BR301" t="s">
        <v>84</v>
      </c>
      <c r="BS301" t="s">
        <v>126</v>
      </c>
      <c r="BV301" t="s">
        <v>89</v>
      </c>
      <c r="BY301">
        <v>12545.28</v>
      </c>
      <c r="BZ301" t="s">
        <v>346</v>
      </c>
      <c r="CC301" t="s">
        <v>80</v>
      </c>
      <c r="CD301" s="5" t="s">
        <v>963</v>
      </c>
      <c r="CE301" t="s">
        <v>174</v>
      </c>
      <c r="CI301">
        <v>1</v>
      </c>
      <c r="CJ301" t="s">
        <v>126</v>
      </c>
      <c r="CK301">
        <v>21</v>
      </c>
      <c r="CL301" t="s">
        <v>89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"GAB2030555"</f>
        <v>GAB2030555</v>
      </c>
      <c r="F302" s="3">
        <v>46002</v>
      </c>
      <c r="G302">
        <v>202609</v>
      </c>
      <c r="H302" t="s">
        <v>75</v>
      </c>
      <c r="I302" t="s">
        <v>76</v>
      </c>
      <c r="J302" t="s">
        <v>77</v>
      </c>
      <c r="K302" t="s">
        <v>78</v>
      </c>
      <c r="L302" t="s">
        <v>291</v>
      </c>
      <c r="M302" t="s">
        <v>292</v>
      </c>
      <c r="N302" t="s">
        <v>502</v>
      </c>
      <c r="O302" t="s">
        <v>96</v>
      </c>
      <c r="P302" t="str">
        <f>"INVOICE00123673 CT098826      "</f>
        <v xml:space="preserve">INVOICE00123673 CT098826 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38.28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0.2</v>
      </c>
      <c r="BJ302">
        <v>3</v>
      </c>
      <c r="BK302">
        <v>3</v>
      </c>
      <c r="BL302">
        <v>114.08</v>
      </c>
      <c r="BM302">
        <v>17.11</v>
      </c>
      <c r="BN302">
        <v>131.19</v>
      </c>
      <c r="BO302">
        <v>131.19</v>
      </c>
      <c r="BR302" t="s">
        <v>84</v>
      </c>
      <c r="BS302" t="s">
        <v>126</v>
      </c>
      <c r="BV302" t="s">
        <v>89</v>
      </c>
      <c r="BY302">
        <v>15230.4</v>
      </c>
      <c r="BZ302" t="s">
        <v>346</v>
      </c>
      <c r="CC302" t="s">
        <v>292</v>
      </c>
      <c r="CD302">
        <v>5200</v>
      </c>
      <c r="CE302" t="s">
        <v>179</v>
      </c>
      <c r="CI302">
        <v>1</v>
      </c>
      <c r="CJ302" t="s">
        <v>126</v>
      </c>
      <c r="CK302">
        <v>21</v>
      </c>
      <c r="CL302" t="s">
        <v>89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"GAB2030556"</f>
        <v>GAB2030556</v>
      </c>
      <c r="F303" s="3">
        <v>46002</v>
      </c>
      <c r="G303">
        <v>202609</v>
      </c>
      <c r="H303" t="s">
        <v>75</v>
      </c>
      <c r="I303" t="s">
        <v>76</v>
      </c>
      <c r="J303" t="s">
        <v>77</v>
      </c>
      <c r="K303" t="s">
        <v>78</v>
      </c>
      <c r="L303" t="s">
        <v>377</v>
      </c>
      <c r="M303" t="s">
        <v>378</v>
      </c>
      <c r="N303" t="s">
        <v>379</v>
      </c>
      <c r="O303" t="s">
        <v>96</v>
      </c>
      <c r="P303" t="str">
        <f>"INVOICE00042542 ORDGS039042   "</f>
        <v xml:space="preserve">INVOICE00042542 ORDGS039042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31.9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0.2</v>
      </c>
      <c r="BJ303">
        <v>2.5</v>
      </c>
      <c r="BK303">
        <v>2.5</v>
      </c>
      <c r="BL303">
        <v>95.07</v>
      </c>
      <c r="BM303">
        <v>14.26</v>
      </c>
      <c r="BN303">
        <v>109.33</v>
      </c>
      <c r="BO303">
        <v>109.33</v>
      </c>
      <c r="BR303" t="s">
        <v>84</v>
      </c>
      <c r="BS303" t="s">
        <v>126</v>
      </c>
      <c r="BV303" t="s">
        <v>89</v>
      </c>
      <c r="BY303">
        <v>12597.06</v>
      </c>
      <c r="BZ303" t="s">
        <v>346</v>
      </c>
      <c r="CC303" t="s">
        <v>378</v>
      </c>
      <c r="CD303">
        <v>1449</v>
      </c>
      <c r="CE303" t="s">
        <v>179</v>
      </c>
      <c r="CI303">
        <v>1</v>
      </c>
      <c r="CJ303" t="s">
        <v>126</v>
      </c>
      <c r="CK303">
        <v>21</v>
      </c>
      <c r="CL303" t="s">
        <v>89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"GAB2030558"</f>
        <v>GAB2030558</v>
      </c>
      <c r="F304" s="3">
        <v>46002</v>
      </c>
      <c r="G304">
        <v>202609</v>
      </c>
      <c r="H304" t="s">
        <v>75</v>
      </c>
      <c r="I304" t="s">
        <v>76</v>
      </c>
      <c r="J304" t="s">
        <v>77</v>
      </c>
      <c r="K304" t="s">
        <v>78</v>
      </c>
      <c r="L304" t="s">
        <v>79</v>
      </c>
      <c r="M304" t="s">
        <v>80</v>
      </c>
      <c r="N304" t="s">
        <v>258</v>
      </c>
      <c r="O304" t="s">
        <v>96</v>
      </c>
      <c r="P304" t="str">
        <f>"INVOICE00042547 ORDGS039067   "</f>
        <v xml:space="preserve">INVOICE00042547 ORDGS039067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44.66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0.3</v>
      </c>
      <c r="BJ304">
        <v>3.2</v>
      </c>
      <c r="BK304">
        <v>3.5</v>
      </c>
      <c r="BL304">
        <v>133.09</v>
      </c>
      <c r="BM304">
        <v>19.96</v>
      </c>
      <c r="BN304">
        <v>153.05000000000001</v>
      </c>
      <c r="BO304">
        <v>153.05000000000001</v>
      </c>
      <c r="BQ304" t="s">
        <v>259</v>
      </c>
      <c r="BR304" t="s">
        <v>84</v>
      </c>
      <c r="BS304" t="s">
        <v>126</v>
      </c>
      <c r="BV304" t="s">
        <v>89</v>
      </c>
      <c r="BY304">
        <v>15917.44</v>
      </c>
      <c r="BZ304" t="s">
        <v>346</v>
      </c>
      <c r="CC304" t="s">
        <v>80</v>
      </c>
      <c r="CD304" s="5" t="s">
        <v>261</v>
      </c>
      <c r="CE304" t="s">
        <v>174</v>
      </c>
      <c r="CI304">
        <v>1</v>
      </c>
      <c r="CJ304" t="s">
        <v>126</v>
      </c>
      <c r="CK304">
        <v>21</v>
      </c>
      <c r="CL304" t="s">
        <v>89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"GAB2030559"</f>
        <v>GAB2030559</v>
      </c>
      <c r="F305" s="3">
        <v>46002</v>
      </c>
      <c r="G305">
        <v>202609</v>
      </c>
      <c r="H305" t="s">
        <v>75</v>
      </c>
      <c r="I305" t="s">
        <v>76</v>
      </c>
      <c r="J305" t="s">
        <v>77</v>
      </c>
      <c r="K305" t="s">
        <v>78</v>
      </c>
      <c r="L305" t="s">
        <v>156</v>
      </c>
      <c r="M305" t="s">
        <v>157</v>
      </c>
      <c r="N305" t="s">
        <v>791</v>
      </c>
      <c r="O305" t="s">
        <v>96</v>
      </c>
      <c r="P305" t="str">
        <f>"INVOICE00042545 ORDGS039046   "</f>
        <v xml:space="preserve">INVOICE00042545 ORDGS039046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38.28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0.2</v>
      </c>
      <c r="BJ305">
        <v>2.9</v>
      </c>
      <c r="BK305">
        <v>3</v>
      </c>
      <c r="BL305">
        <v>114.08</v>
      </c>
      <c r="BM305">
        <v>17.11</v>
      </c>
      <c r="BN305">
        <v>131.19</v>
      </c>
      <c r="BO305">
        <v>131.19</v>
      </c>
      <c r="BQ305" t="s">
        <v>288</v>
      </c>
      <c r="BR305" t="s">
        <v>84</v>
      </c>
      <c r="BS305" t="s">
        <v>126</v>
      </c>
      <c r="BV305" t="s">
        <v>89</v>
      </c>
      <c r="BY305">
        <v>14320</v>
      </c>
      <c r="BZ305" t="s">
        <v>346</v>
      </c>
      <c r="CC305" t="s">
        <v>157</v>
      </c>
      <c r="CD305">
        <v>6001</v>
      </c>
      <c r="CE305" t="s">
        <v>179</v>
      </c>
      <c r="CI305">
        <v>2</v>
      </c>
      <c r="CJ305" t="s">
        <v>126</v>
      </c>
      <c r="CK305">
        <v>21</v>
      </c>
      <c r="CL305" t="s">
        <v>89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"GAB2030561"</f>
        <v>GAB2030561</v>
      </c>
      <c r="F306" s="3">
        <v>46002</v>
      </c>
      <c r="G306">
        <v>202609</v>
      </c>
      <c r="H306" t="s">
        <v>75</v>
      </c>
      <c r="I306" t="s">
        <v>76</v>
      </c>
      <c r="J306" t="s">
        <v>77</v>
      </c>
      <c r="K306" t="s">
        <v>78</v>
      </c>
      <c r="L306" t="s">
        <v>90</v>
      </c>
      <c r="M306" t="s">
        <v>91</v>
      </c>
      <c r="N306" t="s">
        <v>964</v>
      </c>
      <c r="O306" t="s">
        <v>96</v>
      </c>
      <c r="P306" t="str">
        <f>"INVOICE00042549 ORDGS039080   "</f>
        <v xml:space="preserve">INVOICE00042549 ORDGS039080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38.28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0.2</v>
      </c>
      <c r="BJ306">
        <v>2.7</v>
      </c>
      <c r="BK306">
        <v>3</v>
      </c>
      <c r="BL306">
        <v>114.08</v>
      </c>
      <c r="BM306">
        <v>17.11</v>
      </c>
      <c r="BN306">
        <v>131.19</v>
      </c>
      <c r="BO306">
        <v>131.19</v>
      </c>
      <c r="BQ306" t="s">
        <v>965</v>
      </c>
      <c r="BR306" t="s">
        <v>84</v>
      </c>
      <c r="BS306" t="s">
        <v>126</v>
      </c>
      <c r="BV306" t="s">
        <v>89</v>
      </c>
      <c r="BY306">
        <v>13438.4</v>
      </c>
      <c r="BZ306" t="s">
        <v>346</v>
      </c>
      <c r="CC306" t="s">
        <v>91</v>
      </c>
      <c r="CD306">
        <v>4091</v>
      </c>
      <c r="CE306" t="s">
        <v>179</v>
      </c>
      <c r="CI306">
        <v>2</v>
      </c>
      <c r="CJ306" t="s">
        <v>126</v>
      </c>
      <c r="CK306">
        <v>21</v>
      </c>
      <c r="CL306" t="s">
        <v>89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"GAB2030562"</f>
        <v>GAB2030562</v>
      </c>
      <c r="F307" s="3">
        <v>46002</v>
      </c>
      <c r="G307">
        <v>202609</v>
      </c>
      <c r="H307" t="s">
        <v>75</v>
      </c>
      <c r="I307" t="s">
        <v>76</v>
      </c>
      <c r="J307" t="s">
        <v>77</v>
      </c>
      <c r="K307" t="s">
        <v>78</v>
      </c>
      <c r="L307" t="s">
        <v>267</v>
      </c>
      <c r="M307" t="s">
        <v>268</v>
      </c>
      <c r="N307" t="s">
        <v>269</v>
      </c>
      <c r="O307" t="s">
        <v>96</v>
      </c>
      <c r="P307" t="str">
        <f>"INVOICE00042550 ORDGS039086   "</f>
        <v xml:space="preserve">INVOICE00042550 ORDGS039086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60.62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0.7</v>
      </c>
      <c r="BJ307">
        <v>2.2000000000000002</v>
      </c>
      <c r="BK307">
        <v>2.5</v>
      </c>
      <c r="BL307">
        <v>180.66</v>
      </c>
      <c r="BM307">
        <v>27.1</v>
      </c>
      <c r="BN307">
        <v>207.76</v>
      </c>
      <c r="BO307">
        <v>207.76</v>
      </c>
      <c r="BQ307" t="s">
        <v>270</v>
      </c>
      <c r="BR307" t="s">
        <v>84</v>
      </c>
      <c r="BS307" t="s">
        <v>126</v>
      </c>
      <c r="BV307" t="s">
        <v>89</v>
      </c>
      <c r="BY307">
        <v>10923.33</v>
      </c>
      <c r="BZ307" t="s">
        <v>346</v>
      </c>
      <c r="CC307" t="s">
        <v>268</v>
      </c>
      <c r="CD307" s="5" t="s">
        <v>272</v>
      </c>
      <c r="CE307" t="s">
        <v>458</v>
      </c>
      <c r="CI307">
        <v>2</v>
      </c>
      <c r="CJ307" t="s">
        <v>126</v>
      </c>
      <c r="CK307">
        <v>23</v>
      </c>
      <c r="CL307" t="s">
        <v>89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"GAB2030564"</f>
        <v>GAB2030564</v>
      </c>
      <c r="F308" s="3">
        <v>46002</v>
      </c>
      <c r="G308">
        <v>202609</v>
      </c>
      <c r="H308" t="s">
        <v>75</v>
      </c>
      <c r="I308" t="s">
        <v>76</v>
      </c>
      <c r="J308" t="s">
        <v>77</v>
      </c>
      <c r="K308" t="s">
        <v>78</v>
      </c>
      <c r="L308" t="s">
        <v>75</v>
      </c>
      <c r="M308" t="s">
        <v>76</v>
      </c>
      <c r="N308" t="s">
        <v>456</v>
      </c>
      <c r="O308" t="s">
        <v>96</v>
      </c>
      <c r="P308" t="str">
        <f>"INVOICE00123676 CT098823      "</f>
        <v xml:space="preserve">INVOICE00123676 CT098823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19.940000000000001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0.8</v>
      </c>
      <c r="BJ308">
        <v>1.7</v>
      </c>
      <c r="BK308">
        <v>2</v>
      </c>
      <c r="BL308">
        <v>59.42</v>
      </c>
      <c r="BM308">
        <v>8.91</v>
      </c>
      <c r="BN308">
        <v>68.33</v>
      </c>
      <c r="BO308">
        <v>68.33</v>
      </c>
      <c r="BR308" t="s">
        <v>84</v>
      </c>
      <c r="BS308" t="s">
        <v>126</v>
      </c>
      <c r="BV308" t="s">
        <v>89</v>
      </c>
      <c r="BY308">
        <v>8734.59</v>
      </c>
      <c r="BZ308" t="s">
        <v>346</v>
      </c>
      <c r="CC308" t="s">
        <v>76</v>
      </c>
      <c r="CD308">
        <v>7700</v>
      </c>
      <c r="CE308" t="s">
        <v>458</v>
      </c>
      <c r="CI308">
        <v>1</v>
      </c>
      <c r="CJ308" t="s">
        <v>126</v>
      </c>
      <c r="CK308">
        <v>22</v>
      </c>
      <c r="CL308" t="s">
        <v>89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"GAB2030565"</f>
        <v>GAB2030565</v>
      </c>
      <c r="F309" s="3">
        <v>46002</v>
      </c>
      <c r="G309">
        <v>202609</v>
      </c>
      <c r="H309" t="s">
        <v>75</v>
      </c>
      <c r="I309" t="s">
        <v>76</v>
      </c>
      <c r="J309" t="s">
        <v>77</v>
      </c>
      <c r="K309" t="s">
        <v>78</v>
      </c>
      <c r="L309" t="s">
        <v>79</v>
      </c>
      <c r="M309" t="s">
        <v>80</v>
      </c>
      <c r="N309" t="s">
        <v>731</v>
      </c>
      <c r="O309" t="s">
        <v>96</v>
      </c>
      <c r="P309" t="str">
        <f>"INVOICE00042552 ORDGS039092   "</f>
        <v xml:space="preserve">INVOICE00042552 ORDGS039092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38.28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0.2</v>
      </c>
      <c r="BJ309">
        <v>2.6</v>
      </c>
      <c r="BK309">
        <v>3</v>
      </c>
      <c r="BL309">
        <v>114.08</v>
      </c>
      <c r="BM309">
        <v>17.11</v>
      </c>
      <c r="BN309">
        <v>131.19</v>
      </c>
      <c r="BO309">
        <v>131.19</v>
      </c>
      <c r="BQ309" t="s">
        <v>171</v>
      </c>
      <c r="BR309" t="s">
        <v>84</v>
      </c>
      <c r="BS309" t="s">
        <v>126</v>
      </c>
      <c r="BV309" t="s">
        <v>89</v>
      </c>
      <c r="BY309">
        <v>13172</v>
      </c>
      <c r="BZ309" t="s">
        <v>346</v>
      </c>
      <c r="CC309" t="s">
        <v>80</v>
      </c>
      <c r="CD309" s="5" t="s">
        <v>87</v>
      </c>
      <c r="CE309" t="s">
        <v>174</v>
      </c>
      <c r="CI309">
        <v>1</v>
      </c>
      <c r="CJ309" t="s">
        <v>126</v>
      </c>
      <c r="CK309">
        <v>21</v>
      </c>
      <c r="CL309" t="s">
        <v>89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"GAB2030566"</f>
        <v>GAB2030566</v>
      </c>
      <c r="F310" s="3">
        <v>46002</v>
      </c>
      <c r="G310">
        <v>202609</v>
      </c>
      <c r="H310" t="s">
        <v>75</v>
      </c>
      <c r="I310" t="s">
        <v>76</v>
      </c>
      <c r="J310" t="s">
        <v>77</v>
      </c>
      <c r="K310" t="s">
        <v>78</v>
      </c>
      <c r="L310" t="s">
        <v>186</v>
      </c>
      <c r="M310" t="s">
        <v>186</v>
      </c>
      <c r="N310" t="s">
        <v>966</v>
      </c>
      <c r="O310" t="s">
        <v>96</v>
      </c>
      <c r="P310" t="str">
        <f>"INVOICE00123680 CT098831      "</f>
        <v xml:space="preserve">INVOICE00123680 CT098831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62.12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0.2</v>
      </c>
      <c r="BJ310">
        <v>3.1</v>
      </c>
      <c r="BK310">
        <v>3.5</v>
      </c>
      <c r="BL310">
        <v>185.13</v>
      </c>
      <c r="BM310">
        <v>27.77</v>
      </c>
      <c r="BN310">
        <v>212.9</v>
      </c>
      <c r="BO310">
        <v>212.9</v>
      </c>
      <c r="BR310" t="s">
        <v>84</v>
      </c>
      <c r="BS310" t="s">
        <v>126</v>
      </c>
      <c r="BV310" t="s">
        <v>89</v>
      </c>
      <c r="BY310">
        <v>15443.5</v>
      </c>
      <c r="BZ310" t="s">
        <v>346</v>
      </c>
      <c r="CC310" t="s">
        <v>186</v>
      </c>
      <c r="CD310">
        <v>7646</v>
      </c>
      <c r="CE310" t="s">
        <v>179</v>
      </c>
      <c r="CI310">
        <v>1</v>
      </c>
      <c r="CJ310" t="s">
        <v>126</v>
      </c>
      <c r="CK310">
        <v>24</v>
      </c>
      <c r="CL3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2025-12-12T07:27:11Z</dcterms:created>
  <dcterms:modified xsi:type="dcterms:W3CDTF">2025-12-12T07:27:26Z</dcterms:modified>
</cp:coreProperties>
</file>