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31A26CB-9FEB-403E-918D-005585C3E50F}" xr6:coauthVersionLast="47" xr6:coauthVersionMax="47" xr10:uidLastSave="{00000000-0000-0000-0000-000000000000}"/>
  <bookViews>
    <workbookView xWindow="28680" yWindow="-120" windowWidth="20730" windowHeight="11040" xr2:uid="{62F58C73-F893-4084-9F1B-E512BE1AA127}"/>
  </bookViews>
  <sheets>
    <sheet name="sdrascd7-IENOMKE1349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" l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<sst xmlns="http://schemas.openxmlformats.org/spreadsheetml/2006/main" count="1606" uniqueCount="411">
  <si>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</si>
  <si>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</si>
  <si>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</si>
  <si>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</si>
  <si>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</si>
  <si>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</si>
  <si>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</si>
  <si>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</si>
  <si>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</si>
  <si>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</si>
  <si>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</si>
  <si>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</si>
  <si>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</si>
  <si>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</si>
  <si>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</si>
  <si>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</si>
  <si>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</si>
  <si>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</si>
  <si>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</si>
  <si>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</si>
  <si>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</si>
  <si>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</si>
  <si>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</si>
  <si>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</si>
  <si>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</si>
  <si>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</si>
  <si>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</si>
  <si>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</si>
  <si>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</si>
  <si>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</si>
  <si>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</si>
  <si>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</si>
  <si>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</si>
  <si>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</si>
  <si>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</si>
  <si>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</si>
  <si>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</si>
  <si>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</si>
  <si>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</si>
  <si>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</si>
  <si>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</si>
  <si>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</si>
  <si>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</si>
  <si>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</si>
  <si>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</si>
  <si>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</si>
  <si>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</si>
  <si>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</si>
  <si>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</si>
  <si>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</si>
  <si>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</si>
  <si>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</si>
  <si>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</si>
  <si>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</si>
  <si>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</si>
  <si>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</si>
  <si>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</si>
  <si>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</si>
  <si>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</si>
  <si>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</si>
  <si>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</si>
  <si>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</si>
  <si>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</si>
  <si>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</si>
  <si>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</si>
  <si>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</si>
  <si>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</si>
  <si>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</si>
  <si>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</si>
  <si>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</si>
  <si>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</si>
  <si>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</si>
  <si>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</si>
  <si>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</si>
  <si>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</si>
  <si>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JOHAN</t>
  </si>
  <si>
    <t>JOHANNESBURG</t>
  </si>
  <si>
    <t xml:space="preserve">AVI                                </t>
  </si>
  <si>
    <t xml:space="preserve">                                   </t>
  </si>
  <si>
    <t>PINET</t>
  </si>
  <si>
    <t>PINETOWN</t>
  </si>
  <si>
    <t xml:space="preserve">NATIONAL BRANDS LTD-WESTMEAD       </t>
  </si>
  <si>
    <t>ON1</t>
  </si>
  <si>
    <t>OVERNIGHT EXP BY10H30</t>
  </si>
  <si>
    <t>LERINA SEYANNA NADIA</t>
  </si>
  <si>
    <t>DINEO MASHIANE</t>
  </si>
  <si>
    <t>Kiroshe</t>
  </si>
  <si>
    <t>yes</t>
  </si>
  <si>
    <t>FUE / DOC</t>
  </si>
  <si>
    <t>POD received from cell 0671865619 M</t>
  </si>
  <si>
    <t>PARCEL</t>
  </si>
  <si>
    <t>no</t>
  </si>
  <si>
    <t>CAPET</t>
  </si>
  <si>
    <t>CAPE TOWN</t>
  </si>
  <si>
    <t xml:space="preserve">I J HOUSE W-CAPE                   </t>
  </si>
  <si>
    <t>LUDI MOELIAH</t>
  </si>
  <si>
    <t>PAUL</t>
  </si>
  <si>
    <t>Nelly</t>
  </si>
  <si>
    <t>POD received from cell 0633442020 M</t>
  </si>
  <si>
    <t>UMHLA</t>
  </si>
  <si>
    <t>UMHLANGA ROCKS</t>
  </si>
  <si>
    <t xml:space="preserve">CIRO BEVERAGE SOLUTIONS            </t>
  </si>
  <si>
    <t>NKOSI HOPE</t>
  </si>
  <si>
    <t>Nkosi</t>
  </si>
  <si>
    <t>POD received from cell 0844020000 M</t>
  </si>
  <si>
    <t>DURBA</t>
  </si>
  <si>
    <t>DURBAN</t>
  </si>
  <si>
    <t xml:space="preserve">FLEX                               </t>
  </si>
  <si>
    <t>J FORESTER RIKESH</t>
  </si>
  <si>
    <t>Simon</t>
  </si>
  <si>
    <t xml:space="preserve">NAQTIONAL BRANDS                   </t>
  </si>
  <si>
    <t>VERWO</t>
  </si>
  <si>
    <t>CENTURION</t>
  </si>
  <si>
    <t xml:space="preserve">CME                                </t>
  </si>
  <si>
    <t>ANDANI MABANDA</t>
  </si>
  <si>
    <t>YAGEN MOODLEY</t>
  </si>
  <si>
    <t>andani</t>
  </si>
  <si>
    <t>POD received from cell 0731866370 M</t>
  </si>
  <si>
    <t>0157</t>
  </si>
  <si>
    <t xml:space="preserve">BFC W-CAPE  FOODZONE               </t>
  </si>
  <si>
    <t>ESTER LE ROUX</t>
  </si>
  <si>
    <t>ANGEL MAKHUBO</t>
  </si>
  <si>
    <t>Bronwyn</t>
  </si>
  <si>
    <t>POD received from cell 0761265903 M</t>
  </si>
  <si>
    <t xml:space="preserve">SHAVE   GIBSON                     </t>
  </si>
  <si>
    <t>DESI MOODLEY</t>
  </si>
  <si>
    <t>lindi</t>
  </si>
  <si>
    <t>Late Linehaul Delayed Beyond Skynet Control</t>
  </si>
  <si>
    <t>COL</t>
  </si>
  <si>
    <t>POD received from cell 0611330958 M</t>
  </si>
  <si>
    <t xml:space="preserve">NATIONAL BRANDS LTD-DURBAN         </t>
  </si>
  <si>
    <t>FIKI DLAMINI THEMBI DLAMINI</t>
  </si>
  <si>
    <t xml:space="preserve">fiona                         </t>
  </si>
  <si>
    <t>LEV</t>
  </si>
  <si>
    <t xml:space="preserve">POD received from cell 0670405005 M     </t>
  </si>
  <si>
    <t xml:space="preserve">PRIONTEX                           </t>
  </si>
  <si>
    <t>NELSP</t>
  </si>
  <si>
    <t>NELSPRUIT</t>
  </si>
  <si>
    <t xml:space="preserve">MEDICLINIC                         </t>
  </si>
  <si>
    <t>DBC</t>
  </si>
  <si>
    <t>ENRICA DU TOIT</t>
  </si>
  <si>
    <t>SHAMIL</t>
  </si>
  <si>
    <t>sambo</t>
  </si>
  <si>
    <t>FUE / doc</t>
  </si>
  <si>
    <t>POD received from cell 0647756476 M</t>
  </si>
  <si>
    <t xml:space="preserve">?                             </t>
  </si>
  <si>
    <t>VEREE</t>
  </si>
  <si>
    <t>VEREENIGING</t>
  </si>
  <si>
    <t xml:space="preserve">MIDVAAL PRIVATE HOSPITAL           </t>
  </si>
  <si>
    <t>KERIN FERREIRA</t>
  </si>
  <si>
    <t>SAMORA</t>
  </si>
  <si>
    <t>Susan</t>
  </si>
  <si>
    <t>POD received from cell 0711711010 M</t>
  </si>
  <si>
    <t xml:space="preserve">I J RECEPTION-  AVI ITSS           </t>
  </si>
  <si>
    <t>PORT3</t>
  </si>
  <si>
    <t>PORT ELIZABETH</t>
  </si>
  <si>
    <t xml:space="preserve">Ciro                               </t>
  </si>
  <si>
    <t>?</t>
  </si>
  <si>
    <t>Ludi</t>
  </si>
  <si>
    <t>LUDI OR RECEPTION MORGAN</t>
  </si>
  <si>
    <t>Suelane</t>
  </si>
  <si>
    <t>POD received from cell 0699631211 M</t>
  </si>
  <si>
    <t>Box</t>
  </si>
  <si>
    <t>EAST</t>
  </si>
  <si>
    <t>EAST LONDON</t>
  </si>
  <si>
    <t xml:space="preserve">EAST LONDON EYE HOSPITAL           </t>
  </si>
  <si>
    <t>JO-ANNE HULLEY</t>
  </si>
  <si>
    <t>Jo-Anne</t>
  </si>
  <si>
    <t>POD received from cell 0780568122 M</t>
  </si>
  <si>
    <t xml:space="preserve">CONSTANTIA FLEX                    </t>
  </si>
  <si>
    <t>OVERNIGHT EXP</t>
  </si>
  <si>
    <t>ZINHLE JANET GEORGE</t>
  </si>
  <si>
    <t>Bridget</t>
  </si>
  <si>
    <t>ntm</t>
  </si>
  <si>
    <t>POD received from cell 0735736630 M</t>
  </si>
  <si>
    <t>NA</t>
  </si>
  <si>
    <t>desi</t>
  </si>
  <si>
    <t>Consignee not available)</t>
  </si>
  <si>
    <t>col</t>
  </si>
  <si>
    <t>POD received from cell 0774072044 M</t>
  </si>
  <si>
    <t>GEORG</t>
  </si>
  <si>
    <t>GEORGE</t>
  </si>
  <si>
    <t xml:space="preserve">AVI FM                             </t>
  </si>
  <si>
    <t xml:space="preserve">AVIFM PE                           </t>
  </si>
  <si>
    <t>CHANTEL MYBURGH</t>
  </si>
  <si>
    <t>WARREN POTTS</t>
  </si>
  <si>
    <t>Charel</t>
  </si>
  <si>
    <t>UAT</t>
  </si>
  <si>
    <t>POD received from cell 0814739791 M</t>
  </si>
  <si>
    <t>WHITE</t>
  </si>
  <si>
    <t>WHITE RIVER</t>
  </si>
  <si>
    <t xml:space="preserve">AVI FIELDMARKETING                 </t>
  </si>
  <si>
    <t>KEMPT</t>
  </si>
  <si>
    <t>KEMPTON PARK</t>
  </si>
  <si>
    <t xml:space="preserve">AVI ISANDO                         </t>
  </si>
  <si>
    <t>NONI</t>
  </si>
  <si>
    <t>LUCKY</t>
  </si>
  <si>
    <t>Noni</t>
  </si>
  <si>
    <t>POD received from cell 0823636526 M</t>
  </si>
  <si>
    <t xml:space="preserve">AVI NATIONAL BRANDS LTD            </t>
  </si>
  <si>
    <t xml:space="preserve">NATIONAL BRANDS LTD WESTMEAD       </t>
  </si>
  <si>
    <t>LERINA SAYANNA</t>
  </si>
  <si>
    <t>vumak phathwa</t>
  </si>
  <si>
    <t xml:space="preserve">I   J TABLE BAY HARBOUR            </t>
  </si>
  <si>
    <t>SHIRVAAN FESTER</t>
  </si>
  <si>
    <t>RAVI IYER</t>
  </si>
  <si>
    <t>Sithole security</t>
  </si>
  <si>
    <t>Missed cutoff</t>
  </si>
  <si>
    <t>jam</t>
  </si>
  <si>
    <t>POD received from cell 0616034769 M</t>
  </si>
  <si>
    <t>CLIVE JONES</t>
  </si>
  <si>
    <t>MARLON MANUEL</t>
  </si>
  <si>
    <t xml:space="preserve">AVI FIELD MARKETING                </t>
  </si>
  <si>
    <t>MICHELLE</t>
  </si>
  <si>
    <t>WARREN</t>
  </si>
  <si>
    <t>Karlien</t>
  </si>
  <si>
    <t>POD received from cell 0817078010 M</t>
  </si>
  <si>
    <t xml:space="preserve">AVI ITSS                           </t>
  </si>
  <si>
    <t xml:space="preserve">AVI NATIONAL BRANDS                </t>
  </si>
  <si>
    <t>FRAGILE HANDLE WITH CARE</t>
  </si>
  <si>
    <t>Marlon Manuel</t>
  </si>
  <si>
    <t>Clive Jones</t>
  </si>
  <si>
    <t>ziphokuhle</t>
  </si>
  <si>
    <t>POD received from cell 0606555504 M</t>
  </si>
  <si>
    <t xml:space="preserve">BOSCH  -AGL PLUMBAGO (BOSCH)       </t>
  </si>
  <si>
    <t xml:space="preserve">The Glass Design Company           </t>
  </si>
  <si>
    <t>Collection of Picking slip 286757685 - Item No. 0601066M00 FRAGILE HANDLE WITH CARE</t>
  </si>
  <si>
    <t>Brian</t>
  </si>
  <si>
    <t>MARC STEYL</t>
  </si>
  <si>
    <t>BRIAN</t>
  </si>
  <si>
    <t>BLOE1</t>
  </si>
  <si>
    <t>BLOEMFONTEIN</t>
  </si>
  <si>
    <t xml:space="preserve">NATIONAL BRANDS                    </t>
  </si>
  <si>
    <t>GENEVIEVE APPIES</t>
  </si>
  <si>
    <t>BOTSHELO MASHIANE</t>
  </si>
  <si>
    <t>Genelieve</t>
  </si>
  <si>
    <t>POD received from cell 0720642156 M</t>
  </si>
  <si>
    <t>MOSSE</t>
  </si>
  <si>
    <t>MOSSEL BAY</t>
  </si>
  <si>
    <t xml:space="preserve">BAYVIEW PVT HOSPITAL               </t>
  </si>
  <si>
    <t>JOHAN GREEFF</t>
  </si>
  <si>
    <t>Madeleine</t>
  </si>
  <si>
    <t>Late linehaul</t>
  </si>
  <si>
    <t>rum</t>
  </si>
  <si>
    <t>POD received from cell 0847800788 M</t>
  </si>
  <si>
    <t>SOME2</t>
  </si>
  <si>
    <t>SOMERSET WEST</t>
  </si>
  <si>
    <t xml:space="preserve">SIMERA SENSE                       </t>
  </si>
  <si>
    <t>LIZE LOFTIE</t>
  </si>
  <si>
    <t>Khalid</t>
  </si>
  <si>
    <t>POD received from cell 0673277989 M</t>
  </si>
  <si>
    <t xml:space="preserve">Indigo Brands                      </t>
  </si>
  <si>
    <t>Shaun Wessels</t>
  </si>
  <si>
    <t>Rodney Norman</t>
  </si>
  <si>
    <t>Michael</t>
  </si>
  <si>
    <t xml:space="preserve">Entyce Tea                         </t>
  </si>
  <si>
    <t xml:space="preserve">Various                            </t>
  </si>
  <si>
    <t>Zinhle</t>
  </si>
  <si>
    <t>Stefano</t>
  </si>
  <si>
    <t>POD received from cell 0612301350 M</t>
  </si>
  <si>
    <t xml:space="preserve">PRIONTEX PE                        </t>
  </si>
  <si>
    <t>MIDRA</t>
  </si>
  <si>
    <t>MIDRAND</t>
  </si>
  <si>
    <t xml:space="preserve">PRIONTEX JBG                       </t>
  </si>
  <si>
    <t>EDGAR MASHOMANE</t>
  </si>
  <si>
    <t>JACQUES VILJOEN</t>
  </si>
  <si>
    <t>nataliel</t>
  </si>
  <si>
    <t>POD received from cell 0833616148 M</t>
  </si>
  <si>
    <t>ZINHLE JANET</t>
  </si>
  <si>
    <t>DINEO M</t>
  </si>
  <si>
    <t>slie</t>
  </si>
  <si>
    <t xml:space="preserve">NATIONAL BRANDS FM-PE              </t>
  </si>
  <si>
    <t>ASHLEY WILCOX</t>
  </si>
  <si>
    <t>Chantel</t>
  </si>
  <si>
    <t xml:space="preserve">NATIONAL BRANDS LTD DURBAN         </t>
  </si>
  <si>
    <t>YOGAN MOODLEY</t>
  </si>
  <si>
    <t>fiona</t>
  </si>
  <si>
    <t>POD received from cell 0670405005 M</t>
  </si>
  <si>
    <t xml:space="preserve">I   J TABLE HARBOUR                </t>
  </si>
  <si>
    <t>ADNAAN HARRON</t>
  </si>
  <si>
    <t>SEBASIAN PETERS</t>
  </si>
  <si>
    <t>morgan</t>
  </si>
  <si>
    <t xml:space="preserve">NATIONAL BRAND LTD-TEA DEPT        </t>
  </si>
  <si>
    <t xml:space="preserve">SWIFT LAB                          </t>
  </si>
  <si>
    <t>MBULELO RAMALATA</t>
  </si>
  <si>
    <t>Redirect waybill on waybill nu</t>
  </si>
  <si>
    <t>Redirect waybill on waybill number R0099</t>
  </si>
  <si>
    <t xml:space="preserve">AVI LTD                            </t>
  </si>
  <si>
    <t>NICKIE VORSTER</t>
  </si>
  <si>
    <t>MANOJ</t>
  </si>
  <si>
    <t xml:space="preserve">National Brands                    </t>
  </si>
  <si>
    <t>Francois Baker</t>
  </si>
  <si>
    <t>Winston Veersamy</t>
  </si>
  <si>
    <t>zipho</t>
  </si>
  <si>
    <t>BTSHELO MASHIANO</t>
  </si>
  <si>
    <t>NYAKISI</t>
  </si>
  <si>
    <t xml:space="preserve">SIYAKHA IMPERIAL PRINTING CO       </t>
  </si>
  <si>
    <t>OVERNIGHT EXP BY 10H30</t>
  </si>
  <si>
    <t>EUGENE CHETTY CLAUDETTO</t>
  </si>
  <si>
    <t>precious</t>
  </si>
  <si>
    <t>lev</t>
  </si>
  <si>
    <t>FIKI D THEMBELIHLE</t>
  </si>
  <si>
    <t>FJONA</t>
  </si>
  <si>
    <t>POD received from cell 0682690407 M</t>
  </si>
  <si>
    <t>PRETO</t>
  </si>
  <si>
    <t>PRETORIA</t>
  </si>
  <si>
    <t xml:space="preserve">CINTOCARE HOSPITAL                 </t>
  </si>
  <si>
    <t>DEIDRE PRETORIUS</t>
  </si>
  <si>
    <t>Diandra</t>
  </si>
  <si>
    <t>POD received from cell 0723940461 M</t>
  </si>
  <si>
    <t>0181</t>
  </si>
  <si>
    <t>MAGS SARAH</t>
  </si>
  <si>
    <t>phome</t>
  </si>
  <si>
    <t xml:space="preserve">NATIONAL BRANDS FM PE              </t>
  </si>
  <si>
    <t>1 PETROL CARD ASHLEY KWR837EC</t>
  </si>
  <si>
    <t>CHANTEL MYBURGH ASHLOT</t>
  </si>
  <si>
    <t>THABO MAKHUBOLO</t>
  </si>
  <si>
    <t xml:space="preserve">NATIONAL BRANDS LTD-TEA DEPT       </t>
  </si>
  <si>
    <t>HEIDI DE GROOT</t>
  </si>
  <si>
    <t>ZAI</t>
  </si>
  <si>
    <t xml:space="preserve">I   J HOUSE W-CAPE                 </t>
  </si>
  <si>
    <t>NELY</t>
  </si>
  <si>
    <t>Nellie</t>
  </si>
  <si>
    <t>POD received from cell 0695512336 M</t>
  </si>
  <si>
    <t>SHIRVAAN</t>
  </si>
  <si>
    <t>MARLON</t>
  </si>
  <si>
    <t>STANF</t>
  </si>
  <si>
    <t>STANDFORD</t>
  </si>
  <si>
    <t xml:space="preserve">I   J LTD GANSBAAI                 </t>
  </si>
  <si>
    <t>ON2</t>
  </si>
  <si>
    <t>LUVUYO</t>
  </si>
  <si>
    <t>LERATO</t>
  </si>
  <si>
    <t>ayqsika</t>
  </si>
  <si>
    <t>POD received from cell 0797182636 M</t>
  </si>
  <si>
    <t>ASHLEIGH</t>
  </si>
  <si>
    <t xml:space="preserve">NBL                                </t>
  </si>
  <si>
    <t>ROMONA KISTEN</t>
  </si>
  <si>
    <t>MAGS</t>
  </si>
  <si>
    <t>nonkelakeo</t>
  </si>
  <si>
    <t xml:space="preserve">Mérieux NutriSciences              </t>
  </si>
  <si>
    <t>RECEPTION</t>
  </si>
  <si>
    <t>riaaz</t>
  </si>
  <si>
    <t>POD received from cell 0627266420 M</t>
  </si>
  <si>
    <t xml:space="preserve">NATIONAL BRANDS LTD RED HILL       </t>
  </si>
  <si>
    <t>YOGAN MOODLY KOOGAN</t>
  </si>
  <si>
    <t>sright</t>
  </si>
  <si>
    <t>POD received from cell 0628764486 M</t>
  </si>
  <si>
    <t>LERINA SYANWA NADIA</t>
  </si>
  <si>
    <t>MOLISA SUKKU</t>
  </si>
  <si>
    <t>kiroshe</t>
  </si>
  <si>
    <t xml:space="preserve">NATIONAL BRANDS LTD                </t>
  </si>
  <si>
    <t>NADIA ABDOOL</t>
  </si>
  <si>
    <t>SINENHLANHLA</t>
  </si>
  <si>
    <t>MONIQUE JACOBS</t>
  </si>
  <si>
    <t>RATI MANCHIDI</t>
  </si>
  <si>
    <t>DOC / FUE</t>
  </si>
  <si>
    <t>Siphokazi</t>
  </si>
  <si>
    <t>R CHOCKE</t>
  </si>
  <si>
    <t xml:space="preserve">INDIGO COSMETICS-W.CAPE            </t>
  </si>
  <si>
    <t>ECONOMY RD BUDGET CARGO</t>
  </si>
  <si>
    <t>RODNEY NORMAN</t>
  </si>
  <si>
    <t>M Msizi</t>
  </si>
  <si>
    <t>POD received from cell 0659386993 M</t>
  </si>
  <si>
    <t xml:space="preserve">NATIONAL BRANDS AVI FIELD MKT      </t>
  </si>
  <si>
    <t>KERSHNIE MOODLEY</t>
  </si>
  <si>
    <t>LOUISA VIEIRA</t>
  </si>
  <si>
    <t>NICIE VORSTER</t>
  </si>
  <si>
    <t>OVERNIGHT EXP BY</t>
  </si>
  <si>
    <t>EUGENE CHETTY</t>
  </si>
  <si>
    <t>shanu</t>
  </si>
  <si>
    <t>OVERNIGHT</t>
  </si>
  <si>
    <t>FIKI DLAMINI</t>
  </si>
  <si>
    <t>EAR / FUE / DOC</t>
  </si>
  <si>
    <t>OVERNIGHT BY 10H30</t>
  </si>
  <si>
    <t>WINSTON VEERASAMY</t>
  </si>
  <si>
    <t>MARTIN MANUEL</t>
  </si>
  <si>
    <t xml:space="preserve">INDIGO COSMETICS W CAPE            </t>
  </si>
  <si>
    <t>RUNEY</t>
  </si>
  <si>
    <t>FIKI</t>
  </si>
  <si>
    <t>DINEO</t>
  </si>
  <si>
    <t>BRIWA</t>
  </si>
  <si>
    <t>PRISHA PILLAY</t>
  </si>
  <si>
    <t>CANDICE</t>
  </si>
  <si>
    <t>methembe</t>
  </si>
  <si>
    <t>THABO</t>
  </si>
  <si>
    <t xml:space="preserve">Hlobe Clothing                     </t>
  </si>
  <si>
    <t>Avril Pillay</t>
  </si>
  <si>
    <t>Linda van der Merwe</t>
  </si>
  <si>
    <t>Boxes</t>
  </si>
  <si>
    <t xml:space="preserve">Peter Goodworks                    </t>
  </si>
  <si>
    <t xml:space="preserve">Tigers Milk                        </t>
  </si>
  <si>
    <t>Client going to drop off at the depot</t>
  </si>
  <si>
    <t>Santosh</t>
  </si>
  <si>
    <t>Peter</t>
  </si>
  <si>
    <t>BENON</t>
  </si>
  <si>
    <t>BENONI</t>
  </si>
  <si>
    <t xml:space="preserve">Guateng Micro Lab                  </t>
  </si>
  <si>
    <t>Raeesa Dawood</t>
  </si>
  <si>
    <t xml:space="preserve">IOEC DURBAN                        </t>
  </si>
  <si>
    <t>KATE HERRON</t>
  </si>
  <si>
    <t>FRIKKIE VAN NIEKERK</t>
  </si>
  <si>
    <t>SANELE SITHOLE</t>
  </si>
  <si>
    <t>NETESKE GERBER</t>
  </si>
  <si>
    <t xml:space="preserve">INDIGO COSMETICS W-CAPE            </t>
  </si>
  <si>
    <t>MANDY</t>
  </si>
  <si>
    <t>THABO MAKHULE</t>
  </si>
  <si>
    <t xml:space="preserve">TAKE A LOT                         </t>
  </si>
  <si>
    <t>LEDONNA</t>
  </si>
  <si>
    <t>MARCUS</t>
  </si>
  <si>
    <t>Elaine</t>
  </si>
  <si>
    <t>POD received from cell 0828579506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</si>
</sst>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CE1BE-4449-47AF-89FE-F5A4E44B575B}">
  <dimension ref="A1:CN75"/>
  <sheetViews>
    <sheetView tabSelected="1" topLeftCell="A61" workbookViewId="0">
      <selection activeCell="A76" sqref="A76:XFD8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"009944682880"</f>
        <v>009944682880</v>
      </c>
      <c r="F2" s="3">
        <v>45870</v>
      </c>
      <c r="G2">
        <v>202605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"11116561PC 402190             "</f>
        <v xml:space="preserve">11116561PC 402190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22.6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71.2</v>
      </c>
      <c r="BM2">
        <v>10.68</v>
      </c>
      <c r="BN2">
        <v>81.88</v>
      </c>
      <c r="BO2">
        <v>81.88</v>
      </c>
      <c r="BP2" t="s">
        <v>83</v>
      </c>
      <c r="BQ2" t="s">
        <v>84</v>
      </c>
      <c r="BR2" t="s">
        <v>85</v>
      </c>
      <c r="BS2" s="3">
        <v>45873</v>
      </c>
      <c r="BT2" s="4">
        <v>0.40486111111111112</v>
      </c>
      <c r="BU2" t="s">
        <v>86</v>
      </c>
      <c r="BV2" t="s">
        <v>87</v>
      </c>
      <c r="BY2">
        <v>1200</v>
      </c>
      <c r="BZ2" t="s">
        <v>88</v>
      </c>
      <c r="CA2" t="s">
        <v>89</v>
      </c>
      <c r="CC2" t="s">
        <v>80</v>
      </c>
      <c r="CD2">
        <v>3610</v>
      </c>
      <c r="CE2" t="s">
        <v>90</v>
      </c>
      <c r="CF2" s="3">
        <v>45874</v>
      </c>
      <c r="CI2">
        <v>1</v>
      </c>
      <c r="CJ2">
        <v>1</v>
      </c>
      <c r="CK2">
        <v>21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"009943425791"</f>
        <v>009943425791</v>
      </c>
      <c r="F3" s="3">
        <v>45870</v>
      </c>
      <c r="G3">
        <v>202605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"18252430FS 460040             "</f>
        <v xml:space="preserve">18252430FS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22.6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0.1</v>
      </c>
      <c r="BK3">
        <v>1</v>
      </c>
      <c r="BL3">
        <v>71.2</v>
      </c>
      <c r="BM3">
        <v>10.68</v>
      </c>
      <c r="BN3">
        <v>81.88</v>
      </c>
      <c r="BO3">
        <v>81.88</v>
      </c>
      <c r="BP3" t="s">
        <v>83</v>
      </c>
      <c r="BQ3" t="s">
        <v>95</v>
      </c>
      <c r="BR3" t="s">
        <v>96</v>
      </c>
      <c r="BS3" s="3">
        <v>45873</v>
      </c>
      <c r="BT3" s="4">
        <v>0.375</v>
      </c>
      <c r="BU3" t="s">
        <v>97</v>
      </c>
      <c r="BV3" t="s">
        <v>87</v>
      </c>
      <c r="BY3">
        <v>400</v>
      </c>
      <c r="BZ3" t="s">
        <v>88</v>
      </c>
      <c r="CA3" t="s">
        <v>98</v>
      </c>
      <c r="CC3" t="s">
        <v>93</v>
      </c>
      <c r="CD3">
        <v>8000</v>
      </c>
      <c r="CE3" t="s">
        <v>90</v>
      </c>
      <c r="CF3" s="3">
        <v>45874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"009942927009"</f>
        <v>009942927009</v>
      </c>
      <c r="F4" s="3">
        <v>45870</v>
      </c>
      <c r="G4">
        <v>202605</v>
      </c>
      <c r="H4" t="s">
        <v>75</v>
      </c>
      <c r="I4" t="s">
        <v>76</v>
      </c>
      <c r="J4" t="s">
        <v>77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"18252430FS 460040             "</f>
        <v xml:space="preserve">18252430FS 460040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22.6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71.2</v>
      </c>
      <c r="BM4">
        <v>10.68</v>
      </c>
      <c r="BN4">
        <v>81.88</v>
      </c>
      <c r="BO4">
        <v>81.88</v>
      </c>
      <c r="BP4" t="s">
        <v>83</v>
      </c>
      <c r="BQ4" t="s">
        <v>102</v>
      </c>
      <c r="BR4" t="s">
        <v>96</v>
      </c>
      <c r="BS4" s="3">
        <v>45873</v>
      </c>
      <c r="BT4" s="4">
        <v>0.43402777777777779</v>
      </c>
      <c r="BU4" t="s">
        <v>103</v>
      </c>
      <c r="BV4" t="s">
        <v>87</v>
      </c>
      <c r="BY4">
        <v>1200</v>
      </c>
      <c r="BZ4" t="s">
        <v>88</v>
      </c>
      <c r="CA4" t="s">
        <v>104</v>
      </c>
      <c r="CC4" t="s">
        <v>100</v>
      </c>
      <c r="CD4">
        <v>4300</v>
      </c>
      <c r="CE4" t="s">
        <v>90</v>
      </c>
      <c r="CF4" s="3">
        <v>45873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"009943054770"</f>
        <v>009943054770</v>
      </c>
      <c r="F5" s="3">
        <v>45870</v>
      </c>
      <c r="G5">
        <v>202605</v>
      </c>
      <c r="H5" t="s">
        <v>75</v>
      </c>
      <c r="I5" t="s">
        <v>76</v>
      </c>
      <c r="J5" t="s">
        <v>77</v>
      </c>
      <c r="K5" t="s">
        <v>78</v>
      </c>
      <c r="L5" t="s">
        <v>105</v>
      </c>
      <c r="M5" t="s">
        <v>106</v>
      </c>
      <c r="N5" t="s">
        <v>107</v>
      </c>
      <c r="O5" t="s">
        <v>82</v>
      </c>
      <c r="P5" t="str">
        <f>"11116561PC 402190             "</f>
        <v xml:space="preserve">11116561PC 402190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22.6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71.2</v>
      </c>
      <c r="BM5">
        <v>10.68</v>
      </c>
      <c r="BN5">
        <v>81.88</v>
      </c>
      <c r="BO5">
        <v>81.88</v>
      </c>
      <c r="BP5" t="s">
        <v>83</v>
      </c>
      <c r="BQ5" t="s">
        <v>108</v>
      </c>
      <c r="BR5" t="s">
        <v>85</v>
      </c>
      <c r="BS5" s="3">
        <v>45873</v>
      </c>
      <c r="BT5" s="4">
        <v>0.41805555555555557</v>
      </c>
      <c r="BU5" t="s">
        <v>109</v>
      </c>
      <c r="BV5" t="s">
        <v>87</v>
      </c>
      <c r="BY5">
        <v>1200</v>
      </c>
      <c r="BZ5" t="s">
        <v>88</v>
      </c>
      <c r="CA5" t="s">
        <v>89</v>
      </c>
      <c r="CC5" t="s">
        <v>106</v>
      </c>
      <c r="CD5">
        <v>4000</v>
      </c>
      <c r="CE5" t="s">
        <v>90</v>
      </c>
      <c r="CF5" s="3">
        <v>45874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"009944622489"</f>
        <v>009944622489</v>
      </c>
      <c r="F6" s="3">
        <v>45870</v>
      </c>
      <c r="G6">
        <v>202605</v>
      </c>
      <c r="H6" t="s">
        <v>105</v>
      </c>
      <c r="I6" t="s">
        <v>106</v>
      </c>
      <c r="J6" t="s">
        <v>110</v>
      </c>
      <c r="K6" t="s">
        <v>78</v>
      </c>
      <c r="L6" t="s">
        <v>111</v>
      </c>
      <c r="M6" t="s">
        <v>112</v>
      </c>
      <c r="N6" t="s">
        <v>113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67.760000000000005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1.1000000000000001</v>
      </c>
      <c r="BJ6">
        <v>6</v>
      </c>
      <c r="BK6">
        <v>6</v>
      </c>
      <c r="BL6">
        <v>213.48</v>
      </c>
      <c r="BM6">
        <v>32.020000000000003</v>
      </c>
      <c r="BN6">
        <v>245.5</v>
      </c>
      <c r="BO6">
        <v>245.5</v>
      </c>
      <c r="BQ6" t="s">
        <v>114</v>
      </c>
      <c r="BR6" t="s">
        <v>115</v>
      </c>
      <c r="BS6" s="3">
        <v>45873</v>
      </c>
      <c r="BT6" s="4">
        <v>0.43541666666666667</v>
      </c>
      <c r="BU6" t="s">
        <v>116</v>
      </c>
      <c r="BV6" t="s">
        <v>87</v>
      </c>
      <c r="BY6">
        <v>30000</v>
      </c>
      <c r="BZ6" t="s">
        <v>88</v>
      </c>
      <c r="CA6" t="s">
        <v>117</v>
      </c>
      <c r="CC6" t="s">
        <v>112</v>
      </c>
      <c r="CD6" s="5" t="s">
        <v>118</v>
      </c>
      <c r="CE6" t="s">
        <v>90</v>
      </c>
      <c r="CF6" s="3">
        <v>45873</v>
      </c>
      <c r="CI6">
        <v>1</v>
      </c>
      <c r="CJ6">
        <v>1</v>
      </c>
      <c r="CK6">
        <v>21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"009943099023"</f>
        <v>009943099023</v>
      </c>
      <c r="F7" s="3">
        <v>45873</v>
      </c>
      <c r="G7">
        <v>202605</v>
      </c>
      <c r="H7" t="s">
        <v>75</v>
      </c>
      <c r="I7" t="s">
        <v>76</v>
      </c>
      <c r="J7" t="s">
        <v>77</v>
      </c>
      <c r="K7" t="s">
        <v>78</v>
      </c>
      <c r="L7" t="s">
        <v>92</v>
      </c>
      <c r="M7" t="s">
        <v>93</v>
      </c>
      <c r="N7" t="s">
        <v>119</v>
      </c>
      <c r="O7" t="s">
        <v>82</v>
      </c>
      <c r="P7" t="str">
        <f>"11004530FN 460040             "</f>
        <v xml:space="preserve">11004530FN 460040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1.4</v>
      </c>
      <c r="BJ7">
        <v>1.4</v>
      </c>
      <c r="BK7">
        <v>1.5</v>
      </c>
      <c r="BL7">
        <v>71.2</v>
      </c>
      <c r="BM7">
        <v>10.68</v>
      </c>
      <c r="BN7">
        <v>81.88</v>
      </c>
      <c r="BO7">
        <v>81.88</v>
      </c>
      <c r="BQ7" t="s">
        <v>120</v>
      </c>
      <c r="BR7" t="s">
        <v>121</v>
      </c>
      <c r="BS7" s="3">
        <v>45874</v>
      </c>
      <c r="BT7" s="4">
        <v>0.38611111111111113</v>
      </c>
      <c r="BU7" t="s">
        <v>122</v>
      </c>
      <c r="BV7" t="s">
        <v>87</v>
      </c>
      <c r="BY7">
        <v>6819.93</v>
      </c>
      <c r="BZ7" t="s">
        <v>88</v>
      </c>
      <c r="CA7" t="s">
        <v>123</v>
      </c>
      <c r="CC7" t="s">
        <v>93</v>
      </c>
      <c r="CD7">
        <v>8000</v>
      </c>
      <c r="CE7" t="s">
        <v>90</v>
      </c>
      <c r="CF7" s="3">
        <v>45875</v>
      </c>
      <c r="CI7">
        <v>1</v>
      </c>
      <c r="CJ7">
        <v>1</v>
      </c>
      <c r="CK7">
        <v>21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"009943425394"</f>
        <v>009943425394</v>
      </c>
      <c r="F8" s="3">
        <v>45873</v>
      </c>
      <c r="G8">
        <v>202605</v>
      </c>
      <c r="H8" t="s">
        <v>75</v>
      </c>
      <c r="I8" t="s">
        <v>76</v>
      </c>
      <c r="J8" t="s">
        <v>77</v>
      </c>
      <c r="K8" t="s">
        <v>78</v>
      </c>
      <c r="L8" t="s">
        <v>105</v>
      </c>
      <c r="M8" t="s">
        <v>106</v>
      </c>
      <c r="N8" t="s">
        <v>124</v>
      </c>
      <c r="O8" t="s">
        <v>82</v>
      </c>
      <c r="P8" t="str">
        <f>"11116561PC 402190             "</f>
        <v xml:space="preserve">11116561PC 402190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71.2</v>
      </c>
      <c r="BM8">
        <v>10.68</v>
      </c>
      <c r="BN8">
        <v>81.88</v>
      </c>
      <c r="BO8">
        <v>81.88</v>
      </c>
      <c r="BQ8" t="s">
        <v>125</v>
      </c>
      <c r="BR8" t="s">
        <v>85</v>
      </c>
      <c r="BS8" s="3">
        <v>45875</v>
      </c>
      <c r="BT8" s="4">
        <v>0.48402777777777778</v>
      </c>
      <c r="BU8" t="s">
        <v>126</v>
      </c>
      <c r="BV8" t="s">
        <v>91</v>
      </c>
      <c r="BW8" t="s">
        <v>127</v>
      </c>
      <c r="BX8" t="s">
        <v>128</v>
      </c>
      <c r="BY8">
        <v>1200</v>
      </c>
      <c r="BZ8" t="s">
        <v>88</v>
      </c>
      <c r="CA8" t="s">
        <v>129</v>
      </c>
      <c r="CC8" t="s">
        <v>106</v>
      </c>
      <c r="CD8">
        <v>4052</v>
      </c>
      <c r="CE8" t="s">
        <v>90</v>
      </c>
      <c r="CF8" s="3">
        <v>45876</v>
      </c>
      <c r="CI8">
        <v>1</v>
      </c>
      <c r="CJ8">
        <v>2</v>
      </c>
      <c r="CK8">
        <v>21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"009944219425"</f>
        <v>009944219425</v>
      </c>
      <c r="F9" s="3">
        <v>45873</v>
      </c>
      <c r="G9">
        <v>202605</v>
      </c>
      <c r="H9" t="s">
        <v>75</v>
      </c>
      <c r="I9" t="s">
        <v>76</v>
      </c>
      <c r="J9" t="s">
        <v>77</v>
      </c>
      <c r="K9" t="s">
        <v>78</v>
      </c>
      <c r="L9" t="s">
        <v>105</v>
      </c>
      <c r="M9" t="s">
        <v>106</v>
      </c>
      <c r="N9" t="s">
        <v>130</v>
      </c>
      <c r="O9" t="s">
        <v>82</v>
      </c>
      <c r="P9" t="str">
        <f>"11116561PC 402190             "</f>
        <v xml:space="preserve">11116561PC 402190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84.7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7.4</v>
      </c>
      <c r="BJ9">
        <v>3.7</v>
      </c>
      <c r="BK9">
        <v>7.5</v>
      </c>
      <c r="BL9">
        <v>266.83999999999997</v>
      </c>
      <c r="BM9">
        <v>40.03</v>
      </c>
      <c r="BN9">
        <v>306.87</v>
      </c>
      <c r="BO9">
        <v>306.87</v>
      </c>
      <c r="BQ9" t="s">
        <v>131</v>
      </c>
      <c r="BR9" t="s">
        <v>85</v>
      </c>
      <c r="BS9" s="3">
        <v>45874</v>
      </c>
      <c r="BT9" s="4">
        <v>0.60763888888888884</v>
      </c>
      <c r="BU9" t="s">
        <v>132</v>
      </c>
      <c r="BV9" t="s">
        <v>91</v>
      </c>
      <c r="BW9" t="s">
        <v>127</v>
      </c>
      <c r="BX9" t="s">
        <v>133</v>
      </c>
      <c r="BY9">
        <v>18611.78</v>
      </c>
      <c r="BZ9" t="s">
        <v>88</v>
      </c>
      <c r="CA9" t="s">
        <v>134</v>
      </c>
      <c r="CC9" t="s">
        <v>106</v>
      </c>
      <c r="CD9">
        <v>4001</v>
      </c>
      <c r="CE9" t="s">
        <v>90</v>
      </c>
      <c r="CF9" s="3">
        <v>45874</v>
      </c>
      <c r="CI9">
        <v>1</v>
      </c>
      <c r="CJ9">
        <v>1</v>
      </c>
      <c r="CK9">
        <v>21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"009944781961"</f>
        <v>009944781961</v>
      </c>
      <c r="F10" s="3">
        <v>45874</v>
      </c>
      <c r="G10">
        <v>202605</v>
      </c>
      <c r="H10" t="s">
        <v>92</v>
      </c>
      <c r="I10" t="s">
        <v>93</v>
      </c>
      <c r="J10" t="s">
        <v>135</v>
      </c>
      <c r="K10" t="s">
        <v>78</v>
      </c>
      <c r="L10" t="s">
        <v>136</v>
      </c>
      <c r="M10" t="s">
        <v>137</v>
      </c>
      <c r="N10" t="s">
        <v>138</v>
      </c>
      <c r="O10" t="s">
        <v>139</v>
      </c>
      <c r="P10" t="str">
        <f>"MT CPT                        "</f>
        <v xml:space="preserve">MT CPT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45.5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9.3000000000000007</v>
      </c>
      <c r="BJ10">
        <v>15.1</v>
      </c>
      <c r="BK10">
        <v>16</v>
      </c>
      <c r="BL10">
        <v>149.22999999999999</v>
      </c>
      <c r="BM10">
        <v>22.38</v>
      </c>
      <c r="BN10">
        <v>171.61</v>
      </c>
      <c r="BO10">
        <v>171.61</v>
      </c>
      <c r="BQ10" t="s">
        <v>140</v>
      </c>
      <c r="BR10" t="s">
        <v>141</v>
      </c>
      <c r="BS10" s="3">
        <v>45877</v>
      </c>
      <c r="BT10" s="4">
        <v>0.41597222222222224</v>
      </c>
      <c r="BU10" t="s">
        <v>142</v>
      </c>
      <c r="BV10" t="s">
        <v>87</v>
      </c>
      <c r="BY10">
        <v>75541.2</v>
      </c>
      <c r="BZ10" t="s">
        <v>143</v>
      </c>
      <c r="CA10" t="s">
        <v>144</v>
      </c>
      <c r="CC10" t="s">
        <v>137</v>
      </c>
      <c r="CD10">
        <v>1200</v>
      </c>
      <c r="CE10" t="s">
        <v>145</v>
      </c>
      <c r="CF10" s="3">
        <v>45877</v>
      </c>
      <c r="CI10">
        <v>3</v>
      </c>
      <c r="CJ10">
        <v>3</v>
      </c>
      <c r="CK10">
        <v>41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"009944225209"</f>
        <v>009944225209</v>
      </c>
      <c r="F11" s="3">
        <v>45874</v>
      </c>
      <c r="G11">
        <v>202605</v>
      </c>
      <c r="H11" t="s">
        <v>92</v>
      </c>
      <c r="I11" t="s">
        <v>93</v>
      </c>
      <c r="J11" t="s">
        <v>135</v>
      </c>
      <c r="K11" t="s">
        <v>78</v>
      </c>
      <c r="L11" t="s">
        <v>146</v>
      </c>
      <c r="M11" t="s">
        <v>147</v>
      </c>
      <c r="N11" t="s">
        <v>148</v>
      </c>
      <c r="O11" t="s">
        <v>139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96.26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15.7</v>
      </c>
      <c r="BJ11">
        <v>25.1</v>
      </c>
      <c r="BK11">
        <v>26</v>
      </c>
      <c r="BL11">
        <v>309.14999999999998</v>
      </c>
      <c r="BM11">
        <v>46.37</v>
      </c>
      <c r="BN11">
        <v>355.52</v>
      </c>
      <c r="BO11">
        <v>355.52</v>
      </c>
      <c r="BQ11" t="s">
        <v>149</v>
      </c>
      <c r="BR11" t="s">
        <v>150</v>
      </c>
      <c r="BS11" s="3">
        <v>45876</v>
      </c>
      <c r="BT11" s="4">
        <v>0.44444444444444442</v>
      </c>
      <c r="BU11" t="s">
        <v>151</v>
      </c>
      <c r="BV11" t="s">
        <v>87</v>
      </c>
      <c r="BY11">
        <v>125621.6</v>
      </c>
      <c r="BZ11" t="s">
        <v>143</v>
      </c>
      <c r="CA11" t="s">
        <v>152</v>
      </c>
      <c r="CC11" t="s">
        <v>147</v>
      </c>
      <c r="CD11">
        <v>1935</v>
      </c>
      <c r="CE11" t="s">
        <v>145</v>
      </c>
      <c r="CF11" s="3">
        <v>45876</v>
      </c>
      <c r="CI11">
        <v>2</v>
      </c>
      <c r="CJ11">
        <v>2</v>
      </c>
      <c r="CK11">
        <v>43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"080011586595"</f>
        <v>080011586595</v>
      </c>
      <c r="F12" s="3">
        <v>45874</v>
      </c>
      <c r="G12">
        <v>202605</v>
      </c>
      <c r="H12" t="s">
        <v>92</v>
      </c>
      <c r="I12" t="s">
        <v>93</v>
      </c>
      <c r="J12" t="s">
        <v>153</v>
      </c>
      <c r="K12" t="s">
        <v>78</v>
      </c>
      <c r="L12" t="s">
        <v>154</v>
      </c>
      <c r="M12" t="s">
        <v>155</v>
      </c>
      <c r="N12" t="s">
        <v>156</v>
      </c>
      <c r="O12" t="s">
        <v>139</v>
      </c>
      <c r="P12" t="str">
        <f>"-                             "</f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43.7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1.9</v>
      </c>
      <c r="BJ12">
        <v>2.4</v>
      </c>
      <c r="BK12">
        <v>3</v>
      </c>
      <c r="BL12">
        <v>143.55000000000001</v>
      </c>
      <c r="BM12">
        <v>21.53</v>
      </c>
      <c r="BN12">
        <v>165.08</v>
      </c>
      <c r="BO12">
        <v>165.08</v>
      </c>
      <c r="BP12" t="s">
        <v>157</v>
      </c>
      <c r="BQ12" t="s">
        <v>158</v>
      </c>
      <c r="BR12" t="s">
        <v>159</v>
      </c>
      <c r="BS12" s="3">
        <v>45876</v>
      </c>
      <c r="BT12" s="4">
        <v>0.66874999999999996</v>
      </c>
      <c r="BU12" t="s">
        <v>160</v>
      </c>
      <c r="BV12" t="s">
        <v>87</v>
      </c>
      <c r="BY12">
        <v>12158.4</v>
      </c>
      <c r="BZ12" t="s">
        <v>143</v>
      </c>
      <c r="CA12" t="s">
        <v>161</v>
      </c>
      <c r="CC12" t="s">
        <v>155</v>
      </c>
      <c r="CD12">
        <v>6045</v>
      </c>
      <c r="CE12" t="s">
        <v>162</v>
      </c>
      <c r="CF12" s="3">
        <v>45876</v>
      </c>
      <c r="CI12">
        <v>3</v>
      </c>
      <c r="CJ12">
        <v>2</v>
      </c>
      <c r="CK12">
        <v>41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"009944781960"</f>
        <v>009944781960</v>
      </c>
      <c r="F13" s="3">
        <v>45874</v>
      </c>
      <c r="G13">
        <v>202605</v>
      </c>
      <c r="H13" t="s">
        <v>92</v>
      </c>
      <c r="I13" t="s">
        <v>93</v>
      </c>
      <c r="J13" t="s">
        <v>135</v>
      </c>
      <c r="K13" t="s">
        <v>78</v>
      </c>
      <c r="L13" t="s">
        <v>163</v>
      </c>
      <c r="M13" t="s">
        <v>164</v>
      </c>
      <c r="N13" t="s">
        <v>165</v>
      </c>
      <c r="O13" t="s">
        <v>139</v>
      </c>
      <c r="P13" t="str">
        <f>"MT CPT                        "</f>
        <v xml:space="preserve">MT CPT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87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38.6</v>
      </c>
      <c r="BJ13">
        <v>32.700000000000003</v>
      </c>
      <c r="BK13">
        <v>39</v>
      </c>
      <c r="BL13">
        <v>279.97000000000003</v>
      </c>
      <c r="BM13">
        <v>42</v>
      </c>
      <c r="BN13">
        <v>321.97000000000003</v>
      </c>
      <c r="BO13">
        <v>321.97000000000003</v>
      </c>
      <c r="BQ13" t="s">
        <v>166</v>
      </c>
      <c r="BR13" t="s">
        <v>141</v>
      </c>
      <c r="BS13" s="3">
        <v>45876</v>
      </c>
      <c r="BT13" s="4">
        <v>0.52013888888888893</v>
      </c>
      <c r="BU13" t="s">
        <v>167</v>
      </c>
      <c r="BV13" t="s">
        <v>87</v>
      </c>
      <c r="BY13">
        <v>163402.54999999999</v>
      </c>
      <c r="BZ13" t="s">
        <v>143</v>
      </c>
      <c r="CA13" t="s">
        <v>168</v>
      </c>
      <c r="CC13" t="s">
        <v>164</v>
      </c>
      <c r="CD13">
        <v>5213</v>
      </c>
      <c r="CE13" t="s">
        <v>145</v>
      </c>
      <c r="CF13" s="3">
        <v>45877</v>
      </c>
      <c r="CI13">
        <v>3</v>
      </c>
      <c r="CJ13">
        <v>2</v>
      </c>
      <c r="CK13">
        <v>41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"009943054769"</f>
        <v>009943054769</v>
      </c>
      <c r="F14" s="3">
        <v>45874</v>
      </c>
      <c r="G14">
        <v>202605</v>
      </c>
      <c r="H14" t="s">
        <v>75</v>
      </c>
      <c r="I14" t="s">
        <v>76</v>
      </c>
      <c r="J14" t="s">
        <v>77</v>
      </c>
      <c r="K14" t="s">
        <v>78</v>
      </c>
      <c r="L14" t="s">
        <v>105</v>
      </c>
      <c r="M14" t="s">
        <v>106</v>
      </c>
      <c r="N14" t="s">
        <v>169</v>
      </c>
      <c r="O14" t="s">
        <v>82</v>
      </c>
      <c r="P14" t="str">
        <f>"11116561PC 402190             "</f>
        <v xml:space="preserve">11116561PC 402190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28.24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2.1</v>
      </c>
      <c r="BJ14">
        <v>1.4</v>
      </c>
      <c r="BK14">
        <v>2.5</v>
      </c>
      <c r="BL14">
        <v>88.98</v>
      </c>
      <c r="BM14">
        <v>13.35</v>
      </c>
      <c r="BN14">
        <v>102.33</v>
      </c>
      <c r="BO14">
        <v>102.33</v>
      </c>
      <c r="BP14" t="s">
        <v>170</v>
      </c>
      <c r="BQ14" t="s">
        <v>171</v>
      </c>
      <c r="BR14" t="s">
        <v>85</v>
      </c>
      <c r="BS14" s="3">
        <v>45875</v>
      </c>
      <c r="BT14" s="4">
        <v>0.69791666666666663</v>
      </c>
      <c r="BU14" t="s">
        <v>172</v>
      </c>
      <c r="BV14" t="s">
        <v>91</v>
      </c>
      <c r="BW14" t="s">
        <v>127</v>
      </c>
      <c r="BX14" t="s">
        <v>173</v>
      </c>
      <c r="BY14">
        <v>6888.6</v>
      </c>
      <c r="BZ14" t="s">
        <v>88</v>
      </c>
      <c r="CA14" t="s">
        <v>174</v>
      </c>
      <c r="CC14" t="s">
        <v>106</v>
      </c>
      <c r="CD14">
        <v>4000</v>
      </c>
      <c r="CE14" t="s">
        <v>90</v>
      </c>
      <c r="CF14" s="3">
        <v>45876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"009943425393"</f>
        <v>009943425393</v>
      </c>
      <c r="F15" s="3">
        <v>45874</v>
      </c>
      <c r="G15">
        <v>202605</v>
      </c>
      <c r="H15" t="s">
        <v>75</v>
      </c>
      <c r="I15" t="s">
        <v>76</v>
      </c>
      <c r="J15" t="s">
        <v>77</v>
      </c>
      <c r="K15" t="s">
        <v>78</v>
      </c>
      <c r="L15" t="s">
        <v>105</v>
      </c>
      <c r="M15" t="s">
        <v>106</v>
      </c>
      <c r="N15" t="s">
        <v>124</v>
      </c>
      <c r="O15" t="s">
        <v>82</v>
      </c>
      <c r="P15" t="str">
        <f>"11116561PC 402190             "</f>
        <v xml:space="preserve">11116561PC 402190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71.2</v>
      </c>
      <c r="BM15">
        <v>10.68</v>
      </c>
      <c r="BN15">
        <v>81.88</v>
      </c>
      <c r="BO15">
        <v>81.88</v>
      </c>
      <c r="BP15" t="s">
        <v>170</v>
      </c>
      <c r="BQ15" t="s">
        <v>175</v>
      </c>
      <c r="BR15" t="s">
        <v>85</v>
      </c>
      <c r="BS15" s="3">
        <v>45876</v>
      </c>
      <c r="BT15" s="4">
        <v>0.48194444444444445</v>
      </c>
      <c r="BU15" t="s">
        <v>176</v>
      </c>
      <c r="BV15" t="s">
        <v>91</v>
      </c>
      <c r="BW15" t="s">
        <v>177</v>
      </c>
      <c r="BX15" t="s">
        <v>178</v>
      </c>
      <c r="BY15">
        <v>1200</v>
      </c>
      <c r="BZ15" t="s">
        <v>88</v>
      </c>
      <c r="CA15" t="s">
        <v>179</v>
      </c>
      <c r="CC15" t="s">
        <v>106</v>
      </c>
      <c r="CD15">
        <v>4052</v>
      </c>
      <c r="CE15" t="s">
        <v>90</v>
      </c>
      <c r="CF15" s="3">
        <v>45877</v>
      </c>
      <c r="CI15">
        <v>1</v>
      </c>
      <c r="CJ15">
        <v>2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"009940842047"</f>
        <v>009940842047</v>
      </c>
      <c r="F16" s="3">
        <v>45875</v>
      </c>
      <c r="G16">
        <v>202605</v>
      </c>
      <c r="H16" t="s">
        <v>180</v>
      </c>
      <c r="I16" t="s">
        <v>181</v>
      </c>
      <c r="J16" t="s">
        <v>182</v>
      </c>
      <c r="K16" t="s">
        <v>78</v>
      </c>
      <c r="L16" t="s">
        <v>154</v>
      </c>
      <c r="M16" t="s">
        <v>155</v>
      </c>
      <c r="N16" t="s">
        <v>183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23.09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71.69</v>
      </c>
      <c r="BM16">
        <v>10.75</v>
      </c>
      <c r="BN16">
        <v>82.44</v>
      </c>
      <c r="BO16">
        <v>82.44</v>
      </c>
      <c r="BQ16" t="s">
        <v>184</v>
      </c>
      <c r="BR16" t="s">
        <v>185</v>
      </c>
      <c r="BS16" s="3">
        <v>45877</v>
      </c>
      <c r="BT16" s="4">
        <v>0.34375</v>
      </c>
      <c r="BU16" t="s">
        <v>186</v>
      </c>
      <c r="BV16" t="s">
        <v>91</v>
      </c>
      <c r="BW16" t="s">
        <v>127</v>
      </c>
      <c r="BX16" t="s">
        <v>187</v>
      </c>
      <c r="BY16">
        <v>1200</v>
      </c>
      <c r="BZ16" t="s">
        <v>88</v>
      </c>
      <c r="CA16" t="s">
        <v>188</v>
      </c>
      <c r="CC16" t="s">
        <v>155</v>
      </c>
      <c r="CD16">
        <v>6045</v>
      </c>
      <c r="CE16" t="s">
        <v>157</v>
      </c>
      <c r="CF16" s="3">
        <v>45877</v>
      </c>
      <c r="CI16">
        <v>1</v>
      </c>
      <c r="CJ16">
        <v>2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"009943104967"</f>
        <v>009943104967</v>
      </c>
      <c r="F17" s="3">
        <v>45875</v>
      </c>
      <c r="G17">
        <v>202605</v>
      </c>
      <c r="H17" t="s">
        <v>189</v>
      </c>
      <c r="I17" t="s">
        <v>190</v>
      </c>
      <c r="J17" t="s">
        <v>191</v>
      </c>
      <c r="K17" t="s">
        <v>78</v>
      </c>
      <c r="L17" t="s">
        <v>192</v>
      </c>
      <c r="M17" t="s">
        <v>193</v>
      </c>
      <c r="N17" t="s">
        <v>194</v>
      </c>
      <c r="O17" t="s">
        <v>82</v>
      </c>
      <c r="P17" t="str">
        <f>".....                         "</f>
        <v xml:space="preserve">.....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44.73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0.5</v>
      </c>
      <c r="BK17">
        <v>2</v>
      </c>
      <c r="BL17">
        <v>138.88999999999999</v>
      </c>
      <c r="BM17">
        <v>20.83</v>
      </c>
      <c r="BN17">
        <v>159.72</v>
      </c>
      <c r="BO17">
        <v>159.72</v>
      </c>
      <c r="BQ17" t="s">
        <v>195</v>
      </c>
      <c r="BR17" t="s">
        <v>196</v>
      </c>
      <c r="BS17" s="3">
        <v>45876</v>
      </c>
      <c r="BT17" s="4">
        <v>0.35555555555555557</v>
      </c>
      <c r="BU17" t="s">
        <v>197</v>
      </c>
      <c r="BV17" t="s">
        <v>87</v>
      </c>
      <c r="BY17">
        <v>2400</v>
      </c>
      <c r="BZ17" t="s">
        <v>88</v>
      </c>
      <c r="CA17" t="s">
        <v>198</v>
      </c>
      <c r="CC17" t="s">
        <v>193</v>
      </c>
      <c r="CD17">
        <v>1600</v>
      </c>
      <c r="CE17" t="s">
        <v>145</v>
      </c>
      <c r="CF17" s="3">
        <v>45876</v>
      </c>
      <c r="CI17">
        <v>1</v>
      </c>
      <c r="CJ17">
        <v>1</v>
      </c>
      <c r="CK17">
        <v>23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"009944682879"</f>
        <v>009944682879</v>
      </c>
      <c r="F18" s="3">
        <v>45875</v>
      </c>
      <c r="G18">
        <v>202605</v>
      </c>
      <c r="H18" t="s">
        <v>75</v>
      </c>
      <c r="I18" t="s">
        <v>76</v>
      </c>
      <c r="J18" t="s">
        <v>199</v>
      </c>
      <c r="K18" t="s">
        <v>78</v>
      </c>
      <c r="L18" t="s">
        <v>79</v>
      </c>
      <c r="M18" t="s">
        <v>80</v>
      </c>
      <c r="N18" t="s">
        <v>200</v>
      </c>
      <c r="O18" t="s">
        <v>82</v>
      </c>
      <c r="P18" t="str">
        <f>"11116561PC 402190             "</f>
        <v xml:space="preserve">11116561PC 402190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23.09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0.7</v>
      </c>
      <c r="BK18">
        <v>1</v>
      </c>
      <c r="BL18">
        <v>71.69</v>
      </c>
      <c r="BM18">
        <v>10.75</v>
      </c>
      <c r="BN18">
        <v>82.44</v>
      </c>
      <c r="BO18">
        <v>82.44</v>
      </c>
      <c r="BQ18" t="s">
        <v>201</v>
      </c>
      <c r="BR18" t="s">
        <v>85</v>
      </c>
      <c r="BS18" s="3">
        <v>45876</v>
      </c>
      <c r="BT18" s="4">
        <v>0.38472222222222224</v>
      </c>
      <c r="BU18" t="s">
        <v>202</v>
      </c>
      <c r="BV18" t="s">
        <v>87</v>
      </c>
      <c r="BY18">
        <v>3260.4</v>
      </c>
      <c r="BZ18" t="s">
        <v>88</v>
      </c>
      <c r="CA18" t="s">
        <v>89</v>
      </c>
      <c r="CC18" t="s">
        <v>80</v>
      </c>
      <c r="CD18">
        <v>3610</v>
      </c>
      <c r="CE18" t="s">
        <v>90</v>
      </c>
      <c r="CF18" s="3">
        <v>45877</v>
      </c>
      <c r="CI18">
        <v>1</v>
      </c>
      <c r="CJ18">
        <v>1</v>
      </c>
      <c r="CK18">
        <v>21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"009944505538"</f>
        <v>009944505538</v>
      </c>
      <c r="F19" s="3">
        <v>45875</v>
      </c>
      <c r="G19">
        <v>202605</v>
      </c>
      <c r="H19" t="s">
        <v>75</v>
      </c>
      <c r="I19" t="s">
        <v>76</v>
      </c>
      <c r="J19" t="s">
        <v>199</v>
      </c>
      <c r="K19" t="s">
        <v>78</v>
      </c>
      <c r="L19" t="s">
        <v>92</v>
      </c>
      <c r="M19" t="s">
        <v>93</v>
      </c>
      <c r="N19" t="s">
        <v>203</v>
      </c>
      <c r="O19" t="s">
        <v>82</v>
      </c>
      <c r="P19" t="str">
        <f>"11005010BT 460040             "</f>
        <v xml:space="preserve">11005010BT 460040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34.619999999999997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2.7</v>
      </c>
      <c r="BK19">
        <v>3</v>
      </c>
      <c r="BL19">
        <v>107.5</v>
      </c>
      <c r="BM19">
        <v>16.13</v>
      </c>
      <c r="BN19">
        <v>123.63</v>
      </c>
      <c r="BO19">
        <v>123.63</v>
      </c>
      <c r="BQ19" t="s">
        <v>204</v>
      </c>
      <c r="BR19" t="s">
        <v>205</v>
      </c>
      <c r="BS19" s="3">
        <v>45877</v>
      </c>
      <c r="BT19" s="4">
        <v>0.41666666666666669</v>
      </c>
      <c r="BU19" t="s">
        <v>206</v>
      </c>
      <c r="BV19" t="s">
        <v>91</v>
      </c>
      <c r="BW19" t="s">
        <v>207</v>
      </c>
      <c r="BX19" t="s">
        <v>208</v>
      </c>
      <c r="BY19">
        <v>13511.34</v>
      </c>
      <c r="BZ19" t="s">
        <v>88</v>
      </c>
      <c r="CA19" t="s">
        <v>209</v>
      </c>
      <c r="CC19" t="s">
        <v>93</v>
      </c>
      <c r="CD19">
        <v>8000</v>
      </c>
      <c r="CE19" t="s">
        <v>90</v>
      </c>
      <c r="CF19" s="3">
        <v>45880</v>
      </c>
      <c r="CI19">
        <v>1</v>
      </c>
      <c r="CJ19">
        <v>2</v>
      </c>
      <c r="CK19">
        <v>21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"009944505537"</f>
        <v>009944505537</v>
      </c>
      <c r="F20" s="3">
        <v>45875</v>
      </c>
      <c r="G20">
        <v>202605</v>
      </c>
      <c r="H20" t="s">
        <v>75</v>
      </c>
      <c r="I20" t="s">
        <v>76</v>
      </c>
      <c r="J20" t="s">
        <v>199</v>
      </c>
      <c r="K20" t="s">
        <v>78</v>
      </c>
      <c r="L20" t="s">
        <v>92</v>
      </c>
      <c r="M20" t="s">
        <v>93</v>
      </c>
      <c r="N20" t="s">
        <v>203</v>
      </c>
      <c r="O20" t="s">
        <v>82</v>
      </c>
      <c r="P20" t="str">
        <f>"11022653DI 460040             "</f>
        <v xml:space="preserve">11022653DI 460040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51.92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1.5</v>
      </c>
      <c r="BJ20">
        <v>4.3</v>
      </c>
      <c r="BK20">
        <v>4.5</v>
      </c>
      <c r="BL20">
        <v>161.22</v>
      </c>
      <c r="BM20">
        <v>24.18</v>
      </c>
      <c r="BN20">
        <v>185.4</v>
      </c>
      <c r="BO20">
        <v>185.4</v>
      </c>
      <c r="BQ20" t="s">
        <v>210</v>
      </c>
      <c r="BR20" t="s">
        <v>211</v>
      </c>
      <c r="BS20" s="3">
        <v>45877</v>
      </c>
      <c r="BT20" s="4">
        <v>0.41666666666666669</v>
      </c>
      <c r="BU20" t="s">
        <v>206</v>
      </c>
      <c r="BV20" t="s">
        <v>91</v>
      </c>
      <c r="BW20" t="s">
        <v>207</v>
      </c>
      <c r="BX20" t="s">
        <v>208</v>
      </c>
      <c r="BY20">
        <v>21521.37</v>
      </c>
      <c r="BZ20" t="s">
        <v>88</v>
      </c>
      <c r="CA20" t="s">
        <v>209</v>
      </c>
      <c r="CC20" t="s">
        <v>93</v>
      </c>
      <c r="CD20">
        <v>8000</v>
      </c>
      <c r="CE20" t="s">
        <v>90</v>
      </c>
      <c r="CF20" s="3">
        <v>45880</v>
      </c>
      <c r="CI20">
        <v>1</v>
      </c>
      <c r="CJ20">
        <v>2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"009944813863"</f>
        <v>009944813863</v>
      </c>
      <c r="F21" s="3">
        <v>45875</v>
      </c>
      <c r="G21">
        <v>202605</v>
      </c>
      <c r="H21" t="s">
        <v>163</v>
      </c>
      <c r="I21" t="s">
        <v>164</v>
      </c>
      <c r="J21" t="s">
        <v>212</v>
      </c>
      <c r="K21" t="s">
        <v>78</v>
      </c>
      <c r="L21" t="s">
        <v>154</v>
      </c>
      <c r="M21" t="s">
        <v>155</v>
      </c>
      <c r="N21" t="s">
        <v>212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34.619999999999997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</v>
      </c>
      <c r="BJ21">
        <v>2.1</v>
      </c>
      <c r="BK21">
        <v>3</v>
      </c>
      <c r="BL21">
        <v>107.5</v>
      </c>
      <c r="BM21">
        <v>16.13</v>
      </c>
      <c r="BN21">
        <v>123.63</v>
      </c>
      <c r="BO21">
        <v>123.63</v>
      </c>
      <c r="BQ21" t="s">
        <v>213</v>
      </c>
      <c r="BR21" t="s">
        <v>214</v>
      </c>
      <c r="BS21" s="3">
        <v>45876</v>
      </c>
      <c r="BT21" s="4">
        <v>0.3263888888888889</v>
      </c>
      <c r="BU21" t="s">
        <v>215</v>
      </c>
      <c r="BV21" t="s">
        <v>87</v>
      </c>
      <c r="BY21">
        <v>10434</v>
      </c>
      <c r="BZ21" t="s">
        <v>88</v>
      </c>
      <c r="CA21" t="s">
        <v>216</v>
      </c>
      <c r="CC21" t="s">
        <v>155</v>
      </c>
      <c r="CD21">
        <v>6045</v>
      </c>
      <c r="CE21" t="s">
        <v>157</v>
      </c>
      <c r="CF21" s="3">
        <v>45876</v>
      </c>
      <c r="CI21">
        <v>1</v>
      </c>
      <c r="CJ21">
        <v>1</v>
      </c>
      <c r="CK21">
        <v>21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"080011587136"</f>
        <v>080011587136</v>
      </c>
      <c r="F22" s="3">
        <v>45876</v>
      </c>
      <c r="G22">
        <v>202605</v>
      </c>
      <c r="H22" t="s">
        <v>92</v>
      </c>
      <c r="I22" t="s">
        <v>93</v>
      </c>
      <c r="J22" t="s">
        <v>217</v>
      </c>
      <c r="K22" t="s">
        <v>78</v>
      </c>
      <c r="L22" t="s">
        <v>75</v>
      </c>
      <c r="M22" t="s">
        <v>76</v>
      </c>
      <c r="N22" t="s">
        <v>218</v>
      </c>
      <c r="O22" t="s">
        <v>82</v>
      </c>
      <c r="P22" t="str">
        <f>"-                             "</f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34.619999999999997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2.6</v>
      </c>
      <c r="BJ22">
        <v>2.1</v>
      </c>
      <c r="BK22">
        <v>3</v>
      </c>
      <c r="BL22">
        <v>107.5</v>
      </c>
      <c r="BM22">
        <v>16.13</v>
      </c>
      <c r="BN22">
        <v>123.63</v>
      </c>
      <c r="BO22">
        <v>123.63</v>
      </c>
      <c r="BP22" t="s">
        <v>219</v>
      </c>
      <c r="BQ22" t="s">
        <v>220</v>
      </c>
      <c r="BR22" t="s">
        <v>221</v>
      </c>
      <c r="BS22" s="3">
        <v>45877</v>
      </c>
      <c r="BT22" s="4">
        <v>0.39652777777777776</v>
      </c>
      <c r="BU22" t="s">
        <v>222</v>
      </c>
      <c r="BV22" t="s">
        <v>87</v>
      </c>
      <c r="BY22">
        <v>10680.8</v>
      </c>
      <c r="BZ22" t="s">
        <v>88</v>
      </c>
      <c r="CA22" t="s">
        <v>223</v>
      </c>
      <c r="CC22" t="s">
        <v>76</v>
      </c>
      <c r="CD22">
        <v>2021</v>
      </c>
      <c r="CE22" t="s">
        <v>162</v>
      </c>
      <c r="CF22" s="3">
        <v>45878</v>
      </c>
      <c r="CI22">
        <v>1</v>
      </c>
      <c r="CJ22">
        <v>1</v>
      </c>
      <c r="CK22">
        <v>21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"080011589439"</f>
        <v>080011589439</v>
      </c>
      <c r="F23" s="3">
        <v>45876</v>
      </c>
      <c r="G23">
        <v>202605</v>
      </c>
      <c r="H23" t="s">
        <v>192</v>
      </c>
      <c r="I23" t="s">
        <v>193</v>
      </c>
      <c r="J23" t="s">
        <v>224</v>
      </c>
      <c r="K23" t="s">
        <v>78</v>
      </c>
      <c r="L23" t="s">
        <v>92</v>
      </c>
      <c r="M23" t="s">
        <v>93</v>
      </c>
      <c r="N23" t="s">
        <v>225</v>
      </c>
      <c r="O23" t="s">
        <v>82</v>
      </c>
      <c r="P23" t="str">
        <f>"286757685                     "</f>
        <v xml:space="preserve">286757685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</v>
      </c>
      <c r="BJ23">
        <v>1</v>
      </c>
      <c r="BK23">
        <v>2</v>
      </c>
      <c r="BL23">
        <v>71.69</v>
      </c>
      <c r="BM23">
        <v>10.75</v>
      </c>
      <c r="BN23">
        <v>82.44</v>
      </c>
      <c r="BO23">
        <v>82.44</v>
      </c>
      <c r="BP23" t="s">
        <v>226</v>
      </c>
      <c r="BQ23" t="s">
        <v>227</v>
      </c>
      <c r="BR23" t="s">
        <v>228</v>
      </c>
      <c r="BS23" s="3">
        <v>45877</v>
      </c>
      <c r="BT23" s="4">
        <v>0.4375</v>
      </c>
      <c r="BU23" t="s">
        <v>229</v>
      </c>
      <c r="BV23" t="s">
        <v>87</v>
      </c>
      <c r="BY23">
        <v>4860</v>
      </c>
      <c r="BZ23" t="s">
        <v>88</v>
      </c>
      <c r="CC23" t="s">
        <v>93</v>
      </c>
      <c r="CD23">
        <v>7435</v>
      </c>
      <c r="CE23" t="s">
        <v>162</v>
      </c>
      <c r="CF23" s="3">
        <v>45880</v>
      </c>
      <c r="CI23">
        <v>1</v>
      </c>
      <c r="CJ23">
        <v>1</v>
      </c>
      <c r="CK23">
        <v>21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"009943428939"</f>
        <v>009943428939</v>
      </c>
      <c r="F24" s="3">
        <v>45876</v>
      </c>
      <c r="G24">
        <v>202605</v>
      </c>
      <c r="H24" t="s">
        <v>75</v>
      </c>
      <c r="I24" t="s">
        <v>76</v>
      </c>
      <c r="J24" t="s">
        <v>77</v>
      </c>
      <c r="K24" t="s">
        <v>78</v>
      </c>
      <c r="L24" t="s">
        <v>230</v>
      </c>
      <c r="M24" t="s">
        <v>231</v>
      </c>
      <c r="N24" t="s">
        <v>232</v>
      </c>
      <c r="O24" t="s">
        <v>139</v>
      </c>
      <c r="P24" t="str">
        <f>"11005000BT 402190             "</f>
        <v xml:space="preserve">11005000BT 402190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5.87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44.64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3.7</v>
      </c>
      <c r="BJ24">
        <v>4.9000000000000004</v>
      </c>
      <c r="BK24">
        <v>5</v>
      </c>
      <c r="BL24">
        <v>144.49</v>
      </c>
      <c r="BM24">
        <v>21.67</v>
      </c>
      <c r="BN24">
        <v>166.16</v>
      </c>
      <c r="BO24">
        <v>166.16</v>
      </c>
      <c r="BQ24" t="s">
        <v>233</v>
      </c>
      <c r="BR24" t="s">
        <v>234</v>
      </c>
      <c r="BS24" s="3">
        <v>45877</v>
      </c>
      <c r="BT24" s="4">
        <v>0.47083333333333333</v>
      </c>
      <c r="BU24" t="s">
        <v>235</v>
      </c>
      <c r="BV24" t="s">
        <v>87</v>
      </c>
      <c r="BY24">
        <v>24390.3</v>
      </c>
      <c r="BZ24" t="s">
        <v>143</v>
      </c>
      <c r="CA24" t="s">
        <v>236</v>
      </c>
      <c r="CC24" t="s">
        <v>231</v>
      </c>
      <c r="CD24">
        <v>9300</v>
      </c>
      <c r="CE24" t="s">
        <v>90</v>
      </c>
      <c r="CF24" s="3">
        <v>45880</v>
      </c>
      <c r="CI24">
        <v>1</v>
      </c>
      <c r="CJ24">
        <v>1</v>
      </c>
      <c r="CK24">
        <v>41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"009944781978"</f>
        <v>009944781978</v>
      </c>
      <c r="F25" s="3">
        <v>45876</v>
      </c>
      <c r="G25">
        <v>202605</v>
      </c>
      <c r="H25" t="s">
        <v>92</v>
      </c>
      <c r="I25" t="s">
        <v>93</v>
      </c>
      <c r="J25" t="s">
        <v>135</v>
      </c>
      <c r="K25" t="s">
        <v>78</v>
      </c>
      <c r="L25" t="s">
        <v>237</v>
      </c>
      <c r="M25" t="s">
        <v>238</v>
      </c>
      <c r="N25" t="s">
        <v>239</v>
      </c>
      <c r="O25" t="s">
        <v>139</v>
      </c>
      <c r="P25" t="str">
        <f>"MT CPT                        "</f>
        <v xml:space="preserve">MT CPT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75.819999999999993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17.100000000000001</v>
      </c>
      <c r="BJ25">
        <v>18.2</v>
      </c>
      <c r="BK25">
        <v>19</v>
      </c>
      <c r="BL25">
        <v>241.32</v>
      </c>
      <c r="BM25">
        <v>36.200000000000003</v>
      </c>
      <c r="BN25">
        <v>277.52</v>
      </c>
      <c r="BO25">
        <v>277.52</v>
      </c>
      <c r="BQ25" t="s">
        <v>240</v>
      </c>
      <c r="BR25" t="s">
        <v>141</v>
      </c>
      <c r="BS25" s="3">
        <v>45880</v>
      </c>
      <c r="BT25" s="4">
        <v>0.65277777777777779</v>
      </c>
      <c r="BU25" t="s">
        <v>241</v>
      </c>
      <c r="BV25" t="s">
        <v>91</v>
      </c>
      <c r="BW25" t="s">
        <v>242</v>
      </c>
      <c r="BX25" t="s">
        <v>243</v>
      </c>
      <c r="BY25">
        <v>91166.399999999994</v>
      </c>
      <c r="BZ25" t="s">
        <v>143</v>
      </c>
      <c r="CA25" t="s">
        <v>244</v>
      </c>
      <c r="CC25" t="s">
        <v>238</v>
      </c>
      <c r="CD25">
        <v>6500</v>
      </c>
      <c r="CE25" t="s">
        <v>145</v>
      </c>
      <c r="CF25" s="3">
        <v>45880</v>
      </c>
      <c r="CI25">
        <v>1</v>
      </c>
      <c r="CJ25">
        <v>2</v>
      </c>
      <c r="CK25">
        <v>43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"009944781962"</f>
        <v>009944781962</v>
      </c>
      <c r="F26" s="3">
        <v>45876</v>
      </c>
      <c r="G26">
        <v>202605</v>
      </c>
      <c r="H26" t="s">
        <v>92</v>
      </c>
      <c r="I26" t="s">
        <v>93</v>
      </c>
      <c r="J26" t="s">
        <v>135</v>
      </c>
      <c r="K26" t="s">
        <v>78</v>
      </c>
      <c r="L26" t="s">
        <v>245</v>
      </c>
      <c r="M26" t="s">
        <v>246</v>
      </c>
      <c r="N26" t="s">
        <v>247</v>
      </c>
      <c r="O26" t="s">
        <v>139</v>
      </c>
      <c r="P26" t="str">
        <f>"MT CPT                        "</f>
        <v xml:space="preserve">MT CPT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5.87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62.17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15.3</v>
      </c>
      <c r="BJ26">
        <v>25</v>
      </c>
      <c r="BK26">
        <v>25</v>
      </c>
      <c r="BL26">
        <v>198.93</v>
      </c>
      <c r="BM26">
        <v>29.84</v>
      </c>
      <c r="BN26">
        <v>228.77</v>
      </c>
      <c r="BO26">
        <v>228.77</v>
      </c>
      <c r="BQ26" t="s">
        <v>248</v>
      </c>
      <c r="BR26" t="s">
        <v>141</v>
      </c>
      <c r="BS26" s="3">
        <v>45877</v>
      </c>
      <c r="BT26" s="4">
        <v>0.43680555555555556</v>
      </c>
      <c r="BU26" t="s">
        <v>249</v>
      </c>
      <c r="BV26" t="s">
        <v>87</v>
      </c>
      <c r="BY26">
        <v>125132.15</v>
      </c>
      <c r="BZ26" t="s">
        <v>143</v>
      </c>
      <c r="CA26" t="s">
        <v>250</v>
      </c>
      <c r="CC26" t="s">
        <v>246</v>
      </c>
      <c r="CD26">
        <v>7130</v>
      </c>
      <c r="CE26" t="s">
        <v>145</v>
      </c>
      <c r="CF26" s="3">
        <v>45880</v>
      </c>
      <c r="CI26">
        <v>1</v>
      </c>
      <c r="CJ26">
        <v>1</v>
      </c>
      <c r="CK26">
        <v>44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"080011590311"</f>
        <v>080011590311</v>
      </c>
      <c r="F27" s="3">
        <v>45877</v>
      </c>
      <c r="G27">
        <v>202605</v>
      </c>
      <c r="H27" t="s">
        <v>92</v>
      </c>
      <c r="I27" t="s">
        <v>93</v>
      </c>
      <c r="J27" t="s">
        <v>251</v>
      </c>
      <c r="K27" t="s">
        <v>78</v>
      </c>
      <c r="L27" t="s">
        <v>75</v>
      </c>
      <c r="M27" t="s">
        <v>76</v>
      </c>
      <c r="N27" t="s">
        <v>218</v>
      </c>
      <c r="O27" t="s">
        <v>139</v>
      </c>
      <c r="P27" t="str">
        <f>"-                             "</f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44.64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1.8</v>
      </c>
      <c r="BJ27">
        <v>1.1000000000000001</v>
      </c>
      <c r="BK27">
        <v>2</v>
      </c>
      <c r="BL27">
        <v>144.49</v>
      </c>
      <c r="BM27">
        <v>21.67</v>
      </c>
      <c r="BN27">
        <v>166.16</v>
      </c>
      <c r="BO27">
        <v>166.16</v>
      </c>
      <c r="BP27" t="s">
        <v>157</v>
      </c>
      <c r="BQ27" t="s">
        <v>252</v>
      </c>
      <c r="BR27" t="s">
        <v>253</v>
      </c>
      <c r="BS27" s="3">
        <v>45880</v>
      </c>
      <c r="BT27" s="4">
        <v>0.43472222222222223</v>
      </c>
      <c r="BU27" t="s">
        <v>254</v>
      </c>
      <c r="BV27" t="s">
        <v>87</v>
      </c>
      <c r="BY27">
        <v>5707.1</v>
      </c>
      <c r="BZ27" t="s">
        <v>143</v>
      </c>
      <c r="CA27" t="s">
        <v>223</v>
      </c>
      <c r="CC27" t="s">
        <v>76</v>
      </c>
      <c r="CD27">
        <v>2021</v>
      </c>
      <c r="CE27" t="s">
        <v>162</v>
      </c>
      <c r="CF27" s="3">
        <v>45880</v>
      </c>
      <c r="CI27">
        <v>3</v>
      </c>
      <c r="CJ27">
        <v>1</v>
      </c>
      <c r="CK27">
        <v>41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"009944622493"</f>
        <v>009944622493</v>
      </c>
      <c r="F28" s="3">
        <v>45877</v>
      </c>
      <c r="G28">
        <v>202605</v>
      </c>
      <c r="H28" t="s">
        <v>105</v>
      </c>
      <c r="I28" t="s">
        <v>106</v>
      </c>
      <c r="J28" t="s">
        <v>255</v>
      </c>
      <c r="K28" t="s">
        <v>78</v>
      </c>
      <c r="L28" t="s">
        <v>92</v>
      </c>
      <c r="M28" t="s">
        <v>93</v>
      </c>
      <c r="N28" t="s">
        <v>256</v>
      </c>
      <c r="O28" t="s">
        <v>139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44.64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2</v>
      </c>
      <c r="BI28">
        <v>2</v>
      </c>
      <c r="BJ28">
        <v>0.5</v>
      </c>
      <c r="BK28">
        <v>2</v>
      </c>
      <c r="BL28">
        <v>144.49</v>
      </c>
      <c r="BM28">
        <v>21.67</v>
      </c>
      <c r="BN28">
        <v>166.16</v>
      </c>
      <c r="BO28">
        <v>166.16</v>
      </c>
      <c r="BR28" t="s">
        <v>257</v>
      </c>
      <c r="BS28" s="3">
        <v>45880</v>
      </c>
      <c r="BT28" s="4">
        <v>0.51041666666666663</v>
      </c>
      <c r="BU28" t="s">
        <v>258</v>
      </c>
      <c r="BV28" t="s">
        <v>87</v>
      </c>
      <c r="BY28">
        <v>2400</v>
      </c>
      <c r="BZ28" t="s">
        <v>143</v>
      </c>
      <c r="CA28" t="s">
        <v>259</v>
      </c>
      <c r="CC28" t="s">
        <v>93</v>
      </c>
      <c r="CD28">
        <v>8000</v>
      </c>
      <c r="CE28" t="s">
        <v>90</v>
      </c>
      <c r="CF28" s="3">
        <v>45881</v>
      </c>
      <c r="CI28">
        <v>3</v>
      </c>
      <c r="CJ28">
        <v>1</v>
      </c>
      <c r="CK28">
        <v>41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"080011590935"</f>
        <v>080011590935</v>
      </c>
      <c r="F29" s="3">
        <v>45877</v>
      </c>
      <c r="G29">
        <v>202605</v>
      </c>
      <c r="H29" t="s">
        <v>154</v>
      </c>
      <c r="I29" t="s">
        <v>155</v>
      </c>
      <c r="J29" t="s">
        <v>260</v>
      </c>
      <c r="K29" t="s">
        <v>78</v>
      </c>
      <c r="L29" t="s">
        <v>261</v>
      </c>
      <c r="M29" t="s">
        <v>262</v>
      </c>
      <c r="N29" t="s">
        <v>263</v>
      </c>
      <c r="O29" t="s">
        <v>139</v>
      </c>
      <c r="P29" t="str">
        <f>"-                             "</f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44.64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6</v>
      </c>
      <c r="BJ29">
        <v>1.9</v>
      </c>
      <c r="BK29">
        <v>6</v>
      </c>
      <c r="BL29">
        <v>144.49</v>
      </c>
      <c r="BM29">
        <v>21.67</v>
      </c>
      <c r="BN29">
        <v>166.16</v>
      </c>
      <c r="BO29">
        <v>166.16</v>
      </c>
      <c r="BP29" t="s">
        <v>157</v>
      </c>
      <c r="BQ29" t="s">
        <v>264</v>
      </c>
      <c r="BR29" t="s">
        <v>265</v>
      </c>
      <c r="BS29" s="3">
        <v>45881</v>
      </c>
      <c r="BT29" s="4">
        <v>0.47916666666666669</v>
      </c>
      <c r="BU29" t="s">
        <v>266</v>
      </c>
      <c r="BV29" t="s">
        <v>87</v>
      </c>
      <c r="BY29">
        <v>9375</v>
      </c>
      <c r="BZ29" t="s">
        <v>143</v>
      </c>
      <c r="CA29" t="s">
        <v>267</v>
      </c>
      <c r="CC29" t="s">
        <v>262</v>
      </c>
      <c r="CD29">
        <v>1683</v>
      </c>
      <c r="CE29" t="s">
        <v>162</v>
      </c>
      <c r="CF29" s="3">
        <v>45882</v>
      </c>
      <c r="CI29">
        <v>3</v>
      </c>
      <c r="CJ29">
        <v>2</v>
      </c>
      <c r="CK29">
        <v>41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"009943054768"</f>
        <v>009943054768</v>
      </c>
      <c r="F30" s="3">
        <v>45877</v>
      </c>
      <c r="G30">
        <v>202605</v>
      </c>
      <c r="H30" t="s">
        <v>75</v>
      </c>
      <c r="I30" t="s">
        <v>76</v>
      </c>
      <c r="J30" t="s">
        <v>77</v>
      </c>
      <c r="K30" t="s">
        <v>78</v>
      </c>
      <c r="L30" t="s">
        <v>105</v>
      </c>
      <c r="M30" t="s">
        <v>106</v>
      </c>
      <c r="N30" t="s">
        <v>169</v>
      </c>
      <c r="O30" t="s">
        <v>82</v>
      </c>
      <c r="P30" t="str">
        <f>"11116561PC 402190             "</f>
        <v xml:space="preserve">11116561PC 402190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51.92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</v>
      </c>
      <c r="BJ30">
        <v>4.3</v>
      </c>
      <c r="BK30">
        <v>4.5</v>
      </c>
      <c r="BL30">
        <v>161.22</v>
      </c>
      <c r="BM30">
        <v>24.18</v>
      </c>
      <c r="BN30">
        <v>185.4</v>
      </c>
      <c r="BO30">
        <v>185.4</v>
      </c>
      <c r="BQ30" t="s">
        <v>268</v>
      </c>
      <c r="BR30" t="s">
        <v>269</v>
      </c>
      <c r="BS30" s="3">
        <v>45880</v>
      </c>
      <c r="BT30" s="4">
        <v>0.40902777777777777</v>
      </c>
      <c r="BU30" t="s">
        <v>270</v>
      </c>
      <c r="BV30" t="s">
        <v>87</v>
      </c>
      <c r="BY30">
        <v>21600</v>
      </c>
      <c r="BZ30" t="s">
        <v>88</v>
      </c>
      <c r="CA30" t="s">
        <v>89</v>
      </c>
      <c r="CC30" t="s">
        <v>106</v>
      </c>
      <c r="CD30">
        <v>4000</v>
      </c>
      <c r="CE30" t="s">
        <v>90</v>
      </c>
      <c r="CF30" s="3">
        <v>45881</v>
      </c>
      <c r="CI30">
        <v>1</v>
      </c>
      <c r="CJ30">
        <v>1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"009944505864"</f>
        <v>009944505864</v>
      </c>
      <c r="F31" s="3">
        <v>45877</v>
      </c>
      <c r="G31">
        <v>202605</v>
      </c>
      <c r="H31" t="s">
        <v>75</v>
      </c>
      <c r="I31" t="s">
        <v>76</v>
      </c>
      <c r="J31" t="s">
        <v>77</v>
      </c>
      <c r="K31" t="s">
        <v>78</v>
      </c>
      <c r="L31" t="s">
        <v>154</v>
      </c>
      <c r="M31" t="s">
        <v>155</v>
      </c>
      <c r="N31" t="s">
        <v>271</v>
      </c>
      <c r="O31" t="s">
        <v>139</v>
      </c>
      <c r="P31" t="str">
        <f>"11005000BT 402190             "</f>
        <v xml:space="preserve">11005000BT 402190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44.64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2.4</v>
      </c>
      <c r="BJ31">
        <v>2.6</v>
      </c>
      <c r="BK31">
        <v>3</v>
      </c>
      <c r="BL31">
        <v>144.49</v>
      </c>
      <c r="BM31">
        <v>21.67</v>
      </c>
      <c r="BN31">
        <v>166.16</v>
      </c>
      <c r="BO31">
        <v>166.16</v>
      </c>
      <c r="BQ31" t="s">
        <v>272</v>
      </c>
      <c r="BR31" t="s">
        <v>211</v>
      </c>
      <c r="BS31" s="3">
        <v>45880</v>
      </c>
      <c r="BT31" s="4">
        <v>0.46875</v>
      </c>
      <c r="BU31" t="s">
        <v>273</v>
      </c>
      <c r="BV31" t="s">
        <v>87</v>
      </c>
      <c r="BY31">
        <v>13133.4</v>
      </c>
      <c r="BZ31" t="s">
        <v>143</v>
      </c>
      <c r="CA31" t="s">
        <v>161</v>
      </c>
      <c r="CC31" t="s">
        <v>155</v>
      </c>
      <c r="CD31">
        <v>6045</v>
      </c>
      <c r="CE31" t="s">
        <v>90</v>
      </c>
      <c r="CF31" s="3">
        <v>45880</v>
      </c>
      <c r="CI31">
        <v>3</v>
      </c>
      <c r="CJ31">
        <v>1</v>
      </c>
      <c r="CK31">
        <v>41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"009944219424"</f>
        <v>009944219424</v>
      </c>
      <c r="F32" s="3">
        <v>45877</v>
      </c>
      <c r="G32">
        <v>202605</v>
      </c>
      <c r="H32" t="s">
        <v>75</v>
      </c>
      <c r="I32" t="s">
        <v>76</v>
      </c>
      <c r="J32" t="s">
        <v>77</v>
      </c>
      <c r="K32" t="s">
        <v>78</v>
      </c>
      <c r="L32" t="s">
        <v>105</v>
      </c>
      <c r="M32" t="s">
        <v>106</v>
      </c>
      <c r="N32" t="s">
        <v>274</v>
      </c>
      <c r="O32" t="s">
        <v>139</v>
      </c>
      <c r="P32" t="str">
        <f>"11005000BT 402190             "</f>
        <v xml:space="preserve">11005000BT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52.01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18.8</v>
      </c>
      <c r="BJ32">
        <v>16.7</v>
      </c>
      <c r="BK32">
        <v>19</v>
      </c>
      <c r="BL32">
        <v>167.38</v>
      </c>
      <c r="BM32">
        <v>25.11</v>
      </c>
      <c r="BN32">
        <v>192.49</v>
      </c>
      <c r="BO32">
        <v>192.49</v>
      </c>
      <c r="BQ32" t="s">
        <v>275</v>
      </c>
      <c r="BR32" t="s">
        <v>211</v>
      </c>
      <c r="BS32" s="3">
        <v>45880</v>
      </c>
      <c r="BT32" s="4">
        <v>0.54374999999999996</v>
      </c>
      <c r="BU32" t="s">
        <v>276</v>
      </c>
      <c r="BV32" t="s">
        <v>87</v>
      </c>
      <c r="BY32">
        <v>83716.5</v>
      </c>
      <c r="BZ32" t="s">
        <v>143</v>
      </c>
      <c r="CA32" t="s">
        <v>277</v>
      </c>
      <c r="CC32" t="s">
        <v>106</v>
      </c>
      <c r="CD32">
        <v>4000</v>
      </c>
      <c r="CE32" t="s">
        <v>90</v>
      </c>
      <c r="CF32" s="3">
        <v>45881</v>
      </c>
      <c r="CI32">
        <v>1</v>
      </c>
      <c r="CJ32">
        <v>1</v>
      </c>
      <c r="CK32">
        <v>41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"009944505539"</f>
        <v>009944505539</v>
      </c>
      <c r="F33" s="3">
        <v>45877</v>
      </c>
      <c r="G33">
        <v>202605</v>
      </c>
      <c r="H33" t="s">
        <v>75</v>
      </c>
      <c r="I33" t="s">
        <v>76</v>
      </c>
      <c r="J33" t="s">
        <v>77</v>
      </c>
      <c r="K33" t="s">
        <v>78</v>
      </c>
      <c r="L33" t="s">
        <v>92</v>
      </c>
      <c r="M33" t="s">
        <v>93</v>
      </c>
      <c r="N33" t="s">
        <v>278</v>
      </c>
      <c r="O33" t="s">
        <v>139</v>
      </c>
      <c r="P33" t="str">
        <f>"11005000BT 402190             "</f>
        <v xml:space="preserve">11005000BT 402190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44.64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2.4</v>
      </c>
      <c r="BK33">
        <v>3</v>
      </c>
      <c r="BL33">
        <v>144.49</v>
      </c>
      <c r="BM33">
        <v>21.67</v>
      </c>
      <c r="BN33">
        <v>166.16</v>
      </c>
      <c r="BO33">
        <v>166.16</v>
      </c>
      <c r="BQ33" t="s">
        <v>279</v>
      </c>
      <c r="BR33" t="s">
        <v>280</v>
      </c>
      <c r="BS33" s="3">
        <v>45881</v>
      </c>
      <c r="BT33" s="4">
        <v>0.42222222222222222</v>
      </c>
      <c r="BU33" t="s">
        <v>281</v>
      </c>
      <c r="BV33" t="s">
        <v>87</v>
      </c>
      <c r="BY33">
        <v>12000</v>
      </c>
      <c r="BZ33" t="s">
        <v>143</v>
      </c>
      <c r="CA33" t="s">
        <v>209</v>
      </c>
      <c r="CC33" t="s">
        <v>93</v>
      </c>
      <c r="CD33">
        <v>8000</v>
      </c>
      <c r="CE33" t="s">
        <v>90</v>
      </c>
      <c r="CF33" s="3">
        <v>45883</v>
      </c>
      <c r="CI33">
        <v>3</v>
      </c>
      <c r="CJ33">
        <v>2</v>
      </c>
      <c r="CK33">
        <v>41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"009944622492"</f>
        <v>009944622492</v>
      </c>
      <c r="F34" s="3">
        <v>45877</v>
      </c>
      <c r="G34">
        <v>202605</v>
      </c>
      <c r="H34" t="s">
        <v>105</v>
      </c>
      <c r="I34" t="s">
        <v>106</v>
      </c>
      <c r="J34" t="s">
        <v>282</v>
      </c>
      <c r="K34" t="s">
        <v>78</v>
      </c>
      <c r="L34" t="s">
        <v>92</v>
      </c>
      <c r="M34" t="s">
        <v>93</v>
      </c>
      <c r="N34" t="s">
        <v>283</v>
      </c>
      <c r="O34" t="s">
        <v>82</v>
      </c>
      <c r="P34" t="str">
        <f>"031 365 7065                  "</f>
        <v xml:space="preserve">031 365 7065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23.09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71.69</v>
      </c>
      <c r="BM34">
        <v>10.75</v>
      </c>
      <c r="BN34">
        <v>82.44</v>
      </c>
      <c r="BO34">
        <v>82.44</v>
      </c>
      <c r="BR34" t="s">
        <v>284</v>
      </c>
      <c r="BS34" s="3">
        <v>45882</v>
      </c>
      <c r="BT34" s="4">
        <v>0.62291666666666667</v>
      </c>
      <c r="BU34" t="s">
        <v>285</v>
      </c>
      <c r="BV34" t="s">
        <v>91</v>
      </c>
      <c r="BY34">
        <v>1200</v>
      </c>
      <c r="BZ34" t="s">
        <v>88</v>
      </c>
      <c r="CA34" t="s">
        <v>286</v>
      </c>
      <c r="CC34" t="s">
        <v>93</v>
      </c>
      <c r="CD34">
        <v>7708</v>
      </c>
      <c r="CE34" t="s">
        <v>90</v>
      </c>
      <c r="CI34">
        <v>2</v>
      </c>
      <c r="CJ34">
        <v>3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"009944622482"</f>
        <v>009944622482</v>
      </c>
      <c r="F35" s="3">
        <v>45877</v>
      </c>
      <c r="G35">
        <v>202605</v>
      </c>
      <c r="H35" t="s">
        <v>105</v>
      </c>
      <c r="I35" t="s">
        <v>106</v>
      </c>
      <c r="J35" t="s">
        <v>282</v>
      </c>
      <c r="K35" t="s">
        <v>78</v>
      </c>
      <c r="L35" t="s">
        <v>75</v>
      </c>
      <c r="M35" t="s">
        <v>76</v>
      </c>
      <c r="N35" t="s">
        <v>287</v>
      </c>
      <c r="O35" t="s">
        <v>82</v>
      </c>
      <c r="P35" t="str">
        <f>"MANOJ                         "</f>
        <v xml:space="preserve">MANOJ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23.09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71.69</v>
      </c>
      <c r="BM35">
        <v>10.75</v>
      </c>
      <c r="BN35">
        <v>82.44</v>
      </c>
      <c r="BO35">
        <v>82.44</v>
      </c>
      <c r="BQ35" t="s">
        <v>288</v>
      </c>
      <c r="BR35" t="s">
        <v>289</v>
      </c>
      <c r="BS35" s="3">
        <v>45880</v>
      </c>
      <c r="BT35" s="4">
        <v>0.4201388888888889</v>
      </c>
      <c r="BU35" t="s">
        <v>254</v>
      </c>
      <c r="BV35" t="s">
        <v>87</v>
      </c>
      <c r="BY35">
        <v>1200</v>
      </c>
      <c r="BZ35" t="s">
        <v>88</v>
      </c>
      <c r="CA35" t="s">
        <v>223</v>
      </c>
      <c r="CC35" t="s">
        <v>76</v>
      </c>
      <c r="CD35">
        <v>2021</v>
      </c>
      <c r="CE35" t="s">
        <v>90</v>
      </c>
      <c r="CF35" s="3">
        <v>45880</v>
      </c>
      <c r="CI35">
        <v>1</v>
      </c>
      <c r="CJ35">
        <v>1</v>
      </c>
      <c r="CK35">
        <v>21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"080011592395"</f>
        <v>080011592395</v>
      </c>
      <c r="F36" s="3">
        <v>45880</v>
      </c>
      <c r="G36">
        <v>202605</v>
      </c>
      <c r="H36" t="s">
        <v>79</v>
      </c>
      <c r="I36" t="s">
        <v>80</v>
      </c>
      <c r="J36" t="s">
        <v>290</v>
      </c>
      <c r="K36" t="s">
        <v>78</v>
      </c>
      <c r="L36" t="s">
        <v>75</v>
      </c>
      <c r="M36" t="s">
        <v>76</v>
      </c>
      <c r="N36" t="s">
        <v>218</v>
      </c>
      <c r="O36" t="s">
        <v>139</v>
      </c>
      <c r="P36" t="str">
        <f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44.64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5</v>
      </c>
      <c r="BJ36">
        <v>12</v>
      </c>
      <c r="BK36">
        <v>12</v>
      </c>
      <c r="BL36">
        <v>144.49</v>
      </c>
      <c r="BM36">
        <v>21.67</v>
      </c>
      <c r="BN36">
        <v>166.16</v>
      </c>
      <c r="BO36">
        <v>166.16</v>
      </c>
      <c r="BP36" t="s">
        <v>157</v>
      </c>
      <c r="BQ36" t="s">
        <v>291</v>
      </c>
      <c r="BR36" t="s">
        <v>292</v>
      </c>
      <c r="BS36" s="3">
        <v>45881</v>
      </c>
      <c r="BT36" s="4">
        <v>0.4152777777777778</v>
      </c>
      <c r="BU36" t="s">
        <v>293</v>
      </c>
      <c r="BV36" t="s">
        <v>87</v>
      </c>
      <c r="BY36">
        <v>60000</v>
      </c>
      <c r="BZ36" t="s">
        <v>143</v>
      </c>
      <c r="CA36" t="s">
        <v>223</v>
      </c>
      <c r="CC36" t="s">
        <v>76</v>
      </c>
      <c r="CD36">
        <v>2021</v>
      </c>
      <c r="CE36" t="s">
        <v>162</v>
      </c>
      <c r="CF36" s="3">
        <v>45881</v>
      </c>
      <c r="CI36">
        <v>1</v>
      </c>
      <c r="CJ36">
        <v>1</v>
      </c>
      <c r="CK36">
        <v>41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"009944505540"</f>
        <v>009944505540</v>
      </c>
      <c r="F37" s="3">
        <v>45880</v>
      </c>
      <c r="G37">
        <v>202605</v>
      </c>
      <c r="H37" t="s">
        <v>75</v>
      </c>
      <c r="I37" t="s">
        <v>76</v>
      </c>
      <c r="J37" t="s">
        <v>199</v>
      </c>
      <c r="K37" t="s">
        <v>78</v>
      </c>
      <c r="L37" t="s">
        <v>92</v>
      </c>
      <c r="M37" t="s">
        <v>93</v>
      </c>
      <c r="N37" t="s">
        <v>203</v>
      </c>
      <c r="O37" t="s">
        <v>139</v>
      </c>
      <c r="P37" t="str">
        <f>"11005000BT 402190             "</f>
        <v xml:space="preserve">11005000BT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48.33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9.1999999999999993</v>
      </c>
      <c r="BJ37">
        <v>16.3</v>
      </c>
      <c r="BK37">
        <v>17</v>
      </c>
      <c r="BL37">
        <v>155.94</v>
      </c>
      <c r="BM37">
        <v>23.39</v>
      </c>
      <c r="BN37">
        <v>179.33</v>
      </c>
      <c r="BO37">
        <v>179.33</v>
      </c>
      <c r="BQ37" t="s">
        <v>210</v>
      </c>
      <c r="BR37" t="s">
        <v>294</v>
      </c>
      <c r="BS37" s="3">
        <v>45882</v>
      </c>
      <c r="BT37" s="4">
        <v>0.37013888888888891</v>
      </c>
      <c r="BU37" t="s">
        <v>295</v>
      </c>
      <c r="BV37" t="s">
        <v>87</v>
      </c>
      <c r="BY37">
        <v>81345.33</v>
      </c>
      <c r="BZ37" t="s">
        <v>143</v>
      </c>
      <c r="CA37" t="s">
        <v>209</v>
      </c>
      <c r="CC37" t="s">
        <v>93</v>
      </c>
      <c r="CD37">
        <v>8000</v>
      </c>
      <c r="CE37" t="s">
        <v>90</v>
      </c>
      <c r="CF37" s="3">
        <v>45884</v>
      </c>
      <c r="CI37">
        <v>3</v>
      </c>
      <c r="CJ37">
        <v>2</v>
      </c>
      <c r="CK37">
        <v>41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"009943054859"</f>
        <v>009943054859</v>
      </c>
      <c r="F38" s="3">
        <v>45880</v>
      </c>
      <c r="G38">
        <v>202605</v>
      </c>
      <c r="H38" t="s">
        <v>75</v>
      </c>
      <c r="I38" t="s">
        <v>76</v>
      </c>
      <c r="J38" t="s">
        <v>199</v>
      </c>
      <c r="K38" t="s">
        <v>78</v>
      </c>
      <c r="L38" t="s">
        <v>99</v>
      </c>
      <c r="M38" t="s">
        <v>100</v>
      </c>
      <c r="N38" t="s">
        <v>296</v>
      </c>
      <c r="O38" t="s">
        <v>82</v>
      </c>
      <c r="P38" t="str">
        <f>"11116561PC 402190             "</f>
        <v xml:space="preserve">11116561PC 402190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23.09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71.69</v>
      </c>
      <c r="BM38">
        <v>10.75</v>
      </c>
      <c r="BN38">
        <v>82.44</v>
      </c>
      <c r="BO38">
        <v>82.44</v>
      </c>
      <c r="BP38" t="s">
        <v>297</v>
      </c>
      <c r="BQ38" t="s">
        <v>298</v>
      </c>
      <c r="BR38" t="s">
        <v>85</v>
      </c>
      <c r="BS38" s="3">
        <v>45881</v>
      </c>
      <c r="BT38" s="4">
        <v>0.49027777777777776</v>
      </c>
      <c r="BU38" t="s">
        <v>299</v>
      </c>
      <c r="BV38" t="s">
        <v>91</v>
      </c>
      <c r="BW38" t="s">
        <v>127</v>
      </c>
      <c r="BX38" t="s">
        <v>300</v>
      </c>
      <c r="BY38">
        <v>1200</v>
      </c>
      <c r="BZ38" t="s">
        <v>88</v>
      </c>
      <c r="CA38" t="s">
        <v>104</v>
      </c>
      <c r="CC38" t="s">
        <v>100</v>
      </c>
      <c r="CD38">
        <v>4300</v>
      </c>
      <c r="CE38" t="s">
        <v>90</v>
      </c>
      <c r="CF38" s="3">
        <v>45881</v>
      </c>
      <c r="CI38">
        <v>1</v>
      </c>
      <c r="CJ38">
        <v>1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"009944219423"</f>
        <v>009944219423</v>
      </c>
      <c r="F39" s="3">
        <v>45880</v>
      </c>
      <c r="G39">
        <v>202605</v>
      </c>
      <c r="H39" t="s">
        <v>75</v>
      </c>
      <c r="I39" t="s">
        <v>76</v>
      </c>
      <c r="J39" t="s">
        <v>77</v>
      </c>
      <c r="K39" t="s">
        <v>78</v>
      </c>
      <c r="L39" t="s">
        <v>105</v>
      </c>
      <c r="M39" t="s">
        <v>106</v>
      </c>
      <c r="N39" t="s">
        <v>274</v>
      </c>
      <c r="O39" t="s">
        <v>82</v>
      </c>
      <c r="P39" t="str">
        <f>"11116561PC 402190             "</f>
        <v xml:space="preserve">11116561PC 402190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23.09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1.1000000000000001</v>
      </c>
      <c r="BJ39">
        <v>0.4</v>
      </c>
      <c r="BK39">
        <v>1.5</v>
      </c>
      <c r="BL39">
        <v>71.69</v>
      </c>
      <c r="BM39">
        <v>10.75</v>
      </c>
      <c r="BN39">
        <v>82.44</v>
      </c>
      <c r="BO39">
        <v>82.44</v>
      </c>
      <c r="BQ39" t="s">
        <v>301</v>
      </c>
      <c r="BR39" t="s">
        <v>85</v>
      </c>
      <c r="BS39" s="3">
        <v>45881</v>
      </c>
      <c r="BT39" s="4">
        <v>0.43333333333333335</v>
      </c>
      <c r="BU39" t="s">
        <v>302</v>
      </c>
      <c r="BV39" t="s">
        <v>87</v>
      </c>
      <c r="BY39">
        <v>2231.1</v>
      </c>
      <c r="BZ39" t="s">
        <v>88</v>
      </c>
      <c r="CA39" t="s">
        <v>303</v>
      </c>
      <c r="CC39" t="s">
        <v>106</v>
      </c>
      <c r="CD39">
        <v>4000</v>
      </c>
      <c r="CE39" t="s">
        <v>90</v>
      </c>
      <c r="CF39" s="3">
        <v>45881</v>
      </c>
      <c r="CI39">
        <v>1</v>
      </c>
      <c r="CJ39">
        <v>1</v>
      </c>
      <c r="CK39">
        <v>21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"009944225208"</f>
        <v>009944225208</v>
      </c>
      <c r="F40" s="3">
        <v>45880</v>
      </c>
      <c r="G40">
        <v>202605</v>
      </c>
      <c r="H40" t="s">
        <v>92</v>
      </c>
      <c r="I40" t="s">
        <v>93</v>
      </c>
      <c r="J40" t="s">
        <v>135</v>
      </c>
      <c r="K40" t="s">
        <v>78</v>
      </c>
      <c r="L40" t="s">
        <v>304</v>
      </c>
      <c r="M40" t="s">
        <v>305</v>
      </c>
      <c r="N40" t="s">
        <v>306</v>
      </c>
      <c r="O40" t="s">
        <v>139</v>
      </c>
      <c r="P40" t="str">
        <f>"NA                            "</f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109.15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31.5</v>
      </c>
      <c r="BJ40">
        <v>49.4</v>
      </c>
      <c r="BK40">
        <v>50</v>
      </c>
      <c r="BL40">
        <v>344.8</v>
      </c>
      <c r="BM40">
        <v>51.72</v>
      </c>
      <c r="BN40">
        <v>396.52</v>
      </c>
      <c r="BO40">
        <v>396.52</v>
      </c>
      <c r="BQ40" t="s">
        <v>307</v>
      </c>
      <c r="BR40" t="s">
        <v>150</v>
      </c>
      <c r="BS40" s="3">
        <v>45882</v>
      </c>
      <c r="BT40" s="4">
        <v>0.34305555555555556</v>
      </c>
      <c r="BU40" t="s">
        <v>308</v>
      </c>
      <c r="BV40" t="s">
        <v>87</v>
      </c>
      <c r="BY40">
        <v>247074.91</v>
      </c>
      <c r="BZ40" t="s">
        <v>143</v>
      </c>
      <c r="CA40" t="s">
        <v>309</v>
      </c>
      <c r="CC40" t="s">
        <v>305</v>
      </c>
      <c r="CD40" s="5" t="s">
        <v>310</v>
      </c>
      <c r="CE40" t="s">
        <v>145</v>
      </c>
      <c r="CF40" s="3">
        <v>45882</v>
      </c>
      <c r="CI40">
        <v>3</v>
      </c>
      <c r="CJ40">
        <v>2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"009944781977"</f>
        <v>009944781977</v>
      </c>
      <c r="F41" s="3">
        <v>45880</v>
      </c>
      <c r="G41">
        <v>202605</v>
      </c>
      <c r="H41" t="s">
        <v>92</v>
      </c>
      <c r="I41" t="s">
        <v>93</v>
      </c>
      <c r="J41" t="s">
        <v>135</v>
      </c>
      <c r="K41" t="s">
        <v>78</v>
      </c>
      <c r="L41" t="s">
        <v>99</v>
      </c>
      <c r="M41" t="s">
        <v>100</v>
      </c>
      <c r="N41" t="s">
        <v>135</v>
      </c>
      <c r="O41" t="s">
        <v>139</v>
      </c>
      <c r="P41" t="str">
        <f>"DURBAN                        "</f>
        <v xml:space="preserve">DURBAN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44.64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1.8</v>
      </c>
      <c r="BJ41">
        <v>2.2000000000000002</v>
      </c>
      <c r="BK41">
        <v>3</v>
      </c>
      <c r="BL41">
        <v>144.49</v>
      </c>
      <c r="BM41">
        <v>21.67</v>
      </c>
      <c r="BN41">
        <v>166.16</v>
      </c>
      <c r="BO41">
        <v>166.16</v>
      </c>
      <c r="BQ41" t="s">
        <v>311</v>
      </c>
      <c r="BR41" t="s">
        <v>141</v>
      </c>
      <c r="BS41" s="3">
        <v>45882</v>
      </c>
      <c r="BT41" s="4">
        <v>0.39444444444444443</v>
      </c>
      <c r="BU41" t="s">
        <v>312</v>
      </c>
      <c r="BV41" t="s">
        <v>87</v>
      </c>
      <c r="BY41">
        <v>11169</v>
      </c>
      <c r="BZ41" t="s">
        <v>143</v>
      </c>
      <c r="CA41" t="s">
        <v>104</v>
      </c>
      <c r="CC41" t="s">
        <v>100</v>
      </c>
      <c r="CD41">
        <v>4302</v>
      </c>
      <c r="CE41" t="s">
        <v>145</v>
      </c>
      <c r="CF41" s="3">
        <v>45882</v>
      </c>
      <c r="CI41">
        <v>3</v>
      </c>
      <c r="CJ41">
        <v>2</v>
      </c>
      <c r="CK41">
        <v>41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"009944505863"</f>
        <v>009944505863</v>
      </c>
      <c r="F42" s="3">
        <v>45880</v>
      </c>
      <c r="G42">
        <v>202605</v>
      </c>
      <c r="H42" t="s">
        <v>75</v>
      </c>
      <c r="I42" t="s">
        <v>76</v>
      </c>
      <c r="J42" t="s">
        <v>199</v>
      </c>
      <c r="K42" t="s">
        <v>78</v>
      </c>
      <c r="L42" t="s">
        <v>154</v>
      </c>
      <c r="M42" t="s">
        <v>155</v>
      </c>
      <c r="N42" t="s">
        <v>313</v>
      </c>
      <c r="O42" t="s">
        <v>139</v>
      </c>
      <c r="P42" t="str">
        <f>"11152350FS 460040             "</f>
        <v xml:space="preserve">11152350FS 460040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44.64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144.49</v>
      </c>
      <c r="BM42">
        <v>21.67</v>
      </c>
      <c r="BN42">
        <v>166.16</v>
      </c>
      <c r="BO42">
        <v>166.16</v>
      </c>
      <c r="BP42" t="s">
        <v>314</v>
      </c>
      <c r="BQ42" t="s">
        <v>315</v>
      </c>
      <c r="BR42" t="s">
        <v>316</v>
      </c>
      <c r="BS42" s="3">
        <v>45882</v>
      </c>
      <c r="BT42" s="4">
        <v>0.58125000000000004</v>
      </c>
      <c r="BU42" t="s">
        <v>273</v>
      </c>
      <c r="BV42" t="s">
        <v>87</v>
      </c>
      <c r="BY42">
        <v>1200</v>
      </c>
      <c r="BZ42" t="s">
        <v>143</v>
      </c>
      <c r="CA42" t="s">
        <v>161</v>
      </c>
      <c r="CC42" t="s">
        <v>155</v>
      </c>
      <c r="CD42">
        <v>6045</v>
      </c>
      <c r="CE42" t="s">
        <v>90</v>
      </c>
      <c r="CF42" s="3">
        <v>45882</v>
      </c>
      <c r="CI42">
        <v>3</v>
      </c>
      <c r="CJ42">
        <v>2</v>
      </c>
      <c r="CK42">
        <v>41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"009944622483"</f>
        <v>009944622483</v>
      </c>
      <c r="F43" s="3">
        <v>45877</v>
      </c>
      <c r="G43">
        <v>202605</v>
      </c>
      <c r="H43" t="s">
        <v>105</v>
      </c>
      <c r="I43" t="s">
        <v>106</v>
      </c>
      <c r="J43" t="s">
        <v>317</v>
      </c>
      <c r="K43" t="s">
        <v>78</v>
      </c>
      <c r="L43" t="s">
        <v>75</v>
      </c>
      <c r="M43" t="s">
        <v>76</v>
      </c>
      <c r="N43" t="s">
        <v>287</v>
      </c>
      <c r="O43" t="s">
        <v>139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44.64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0.2</v>
      </c>
      <c r="BJ43">
        <v>0.9</v>
      </c>
      <c r="BK43">
        <v>1</v>
      </c>
      <c r="BL43">
        <v>144.49</v>
      </c>
      <c r="BM43">
        <v>21.67</v>
      </c>
      <c r="BN43">
        <v>166.16</v>
      </c>
      <c r="BO43">
        <v>166.16</v>
      </c>
      <c r="BQ43" t="s">
        <v>318</v>
      </c>
      <c r="BR43" t="s">
        <v>319</v>
      </c>
      <c r="BS43" s="3">
        <v>45882</v>
      </c>
      <c r="BT43" s="4">
        <v>0.39791666666666664</v>
      </c>
      <c r="BU43" t="s">
        <v>285</v>
      </c>
      <c r="BV43" t="s">
        <v>91</v>
      </c>
      <c r="BY43">
        <v>4266.18</v>
      </c>
      <c r="BZ43" t="s">
        <v>143</v>
      </c>
      <c r="CA43" t="s">
        <v>286</v>
      </c>
      <c r="CC43" t="s">
        <v>76</v>
      </c>
      <c r="CD43">
        <v>2021</v>
      </c>
      <c r="CE43" t="s">
        <v>90</v>
      </c>
      <c r="CI43">
        <v>1</v>
      </c>
      <c r="CJ43">
        <v>3</v>
      </c>
      <c r="CK43">
        <v>41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"009945159921"</f>
        <v>009945159921</v>
      </c>
      <c r="F44" s="3">
        <v>45881</v>
      </c>
      <c r="G44">
        <v>202605</v>
      </c>
      <c r="H44" t="s">
        <v>75</v>
      </c>
      <c r="I44" t="s">
        <v>76</v>
      </c>
      <c r="J44" t="s">
        <v>199</v>
      </c>
      <c r="K44" t="s">
        <v>78</v>
      </c>
      <c r="L44" t="s">
        <v>92</v>
      </c>
      <c r="M44" t="s">
        <v>93</v>
      </c>
      <c r="N44" t="s">
        <v>320</v>
      </c>
      <c r="O44" t="s">
        <v>82</v>
      </c>
      <c r="P44" t="str">
        <f>"11005500HR 440040             "</f>
        <v xml:space="preserve">11005500HR 440040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23.09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71.69</v>
      </c>
      <c r="BM44">
        <v>10.75</v>
      </c>
      <c r="BN44">
        <v>82.44</v>
      </c>
      <c r="BO44">
        <v>82.44</v>
      </c>
      <c r="BR44" t="s">
        <v>321</v>
      </c>
      <c r="BS44" s="3">
        <v>45882</v>
      </c>
      <c r="BT44" s="4">
        <v>0.38611111111111113</v>
      </c>
      <c r="BU44" t="s">
        <v>322</v>
      </c>
      <c r="BV44" t="s">
        <v>87</v>
      </c>
      <c r="BY44">
        <v>1200</v>
      </c>
      <c r="BZ44" t="s">
        <v>88</v>
      </c>
      <c r="CA44" t="s">
        <v>323</v>
      </c>
      <c r="CC44" t="s">
        <v>93</v>
      </c>
      <c r="CD44">
        <v>7915</v>
      </c>
      <c r="CE44" t="s">
        <v>90</v>
      </c>
      <c r="CF44" s="3">
        <v>45883</v>
      </c>
      <c r="CI44">
        <v>1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"009944505541"</f>
        <v>009944505541</v>
      </c>
      <c r="F45" s="3">
        <v>45881</v>
      </c>
      <c r="G45">
        <v>202605</v>
      </c>
      <c r="H45" t="s">
        <v>75</v>
      </c>
      <c r="I45" t="s">
        <v>76</v>
      </c>
      <c r="J45" t="s">
        <v>77</v>
      </c>
      <c r="K45" t="s">
        <v>78</v>
      </c>
      <c r="L45" t="s">
        <v>92</v>
      </c>
      <c r="M45" t="s">
        <v>93</v>
      </c>
      <c r="N45" t="s">
        <v>203</v>
      </c>
      <c r="O45" t="s">
        <v>82</v>
      </c>
      <c r="P45" t="str">
        <f>"11005000BT 402190             "</f>
        <v xml:space="preserve">11005000BT 402190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23.09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0.7</v>
      </c>
      <c r="BJ45">
        <v>1.6</v>
      </c>
      <c r="BK45">
        <v>2</v>
      </c>
      <c r="BL45">
        <v>71.69</v>
      </c>
      <c r="BM45">
        <v>10.75</v>
      </c>
      <c r="BN45">
        <v>82.44</v>
      </c>
      <c r="BO45">
        <v>82.44</v>
      </c>
      <c r="BQ45" t="s">
        <v>324</v>
      </c>
      <c r="BR45" t="s">
        <v>325</v>
      </c>
      <c r="BS45" s="3">
        <v>45882</v>
      </c>
      <c r="BT45" s="4">
        <v>0.37013888888888891</v>
      </c>
      <c r="BU45" t="s">
        <v>295</v>
      </c>
      <c r="BV45" t="s">
        <v>87</v>
      </c>
      <c r="BY45">
        <v>8036.7</v>
      </c>
      <c r="BZ45" t="s">
        <v>88</v>
      </c>
      <c r="CA45" t="s">
        <v>209</v>
      </c>
      <c r="CC45" t="s">
        <v>93</v>
      </c>
      <c r="CD45">
        <v>8000</v>
      </c>
      <c r="CE45" t="s">
        <v>90</v>
      </c>
      <c r="CF45" s="3">
        <v>45884</v>
      </c>
      <c r="CI45">
        <v>1</v>
      </c>
      <c r="CJ45">
        <v>1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"009943098801"</f>
        <v>009943098801</v>
      </c>
      <c r="F46" s="3">
        <v>45881</v>
      </c>
      <c r="G46">
        <v>202605</v>
      </c>
      <c r="H46" t="s">
        <v>75</v>
      </c>
      <c r="I46" t="s">
        <v>76</v>
      </c>
      <c r="J46" t="s">
        <v>77</v>
      </c>
      <c r="K46" t="s">
        <v>78</v>
      </c>
      <c r="L46" t="s">
        <v>326</v>
      </c>
      <c r="M46" t="s">
        <v>327</v>
      </c>
      <c r="N46" t="s">
        <v>328</v>
      </c>
      <c r="O46" t="s">
        <v>329</v>
      </c>
      <c r="P46" t="str">
        <f>"11005500HR 460040             "</f>
        <v xml:space="preserve">11005500HR 460040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44.73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138.88999999999999</v>
      </c>
      <c r="BM46">
        <v>20.83</v>
      </c>
      <c r="BN46">
        <v>159.72</v>
      </c>
      <c r="BO46">
        <v>159.72</v>
      </c>
      <c r="BQ46" t="s">
        <v>330</v>
      </c>
      <c r="BR46" t="s">
        <v>331</v>
      </c>
      <c r="BS46" s="3">
        <v>45882</v>
      </c>
      <c r="BT46" s="4">
        <v>0.59861111111111109</v>
      </c>
      <c r="BU46" t="s">
        <v>332</v>
      </c>
      <c r="BV46" t="s">
        <v>87</v>
      </c>
      <c r="BY46">
        <v>1200</v>
      </c>
      <c r="BZ46" t="s">
        <v>143</v>
      </c>
      <c r="CA46" t="s">
        <v>333</v>
      </c>
      <c r="CC46" t="s">
        <v>327</v>
      </c>
      <c r="CD46">
        <v>7220</v>
      </c>
      <c r="CE46" t="s">
        <v>90</v>
      </c>
      <c r="CF46" s="3">
        <v>45883</v>
      </c>
      <c r="CI46">
        <v>2</v>
      </c>
      <c r="CJ46">
        <v>1</v>
      </c>
      <c r="CK46">
        <v>33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"009944505542"</f>
        <v>009944505542</v>
      </c>
      <c r="F47" s="3">
        <v>45881</v>
      </c>
      <c r="G47">
        <v>202605</v>
      </c>
      <c r="H47" t="s">
        <v>75</v>
      </c>
      <c r="I47" t="s">
        <v>76</v>
      </c>
      <c r="J47" t="s">
        <v>199</v>
      </c>
      <c r="K47" t="s">
        <v>78</v>
      </c>
      <c r="L47" t="s">
        <v>92</v>
      </c>
      <c r="M47" t="s">
        <v>93</v>
      </c>
      <c r="N47" t="s">
        <v>203</v>
      </c>
      <c r="O47" t="s">
        <v>82</v>
      </c>
      <c r="P47" t="str">
        <f>"11005500HR 460040             "</f>
        <v xml:space="preserve">11005500HR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23.09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71.69</v>
      </c>
      <c r="BM47">
        <v>10.75</v>
      </c>
      <c r="BN47">
        <v>82.44</v>
      </c>
      <c r="BO47">
        <v>82.44</v>
      </c>
      <c r="BQ47" t="s">
        <v>334</v>
      </c>
      <c r="BR47" t="s">
        <v>331</v>
      </c>
      <c r="BS47" s="3">
        <v>45882</v>
      </c>
      <c r="BT47" s="4">
        <v>0.37013888888888891</v>
      </c>
      <c r="BU47" t="s">
        <v>295</v>
      </c>
      <c r="BV47" t="s">
        <v>87</v>
      </c>
      <c r="BY47">
        <v>1200</v>
      </c>
      <c r="BZ47" t="s">
        <v>88</v>
      </c>
      <c r="CA47" t="s">
        <v>209</v>
      </c>
      <c r="CC47" t="s">
        <v>93</v>
      </c>
      <c r="CD47">
        <v>8000</v>
      </c>
      <c r="CE47" t="s">
        <v>90</v>
      </c>
      <c r="CF47" s="3">
        <v>45884</v>
      </c>
      <c r="CI47">
        <v>1</v>
      </c>
      <c r="CJ47">
        <v>1</v>
      </c>
      <c r="CK47">
        <v>21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"009944813877"</f>
        <v>009944813877</v>
      </c>
      <c r="F48" s="3">
        <v>45881</v>
      </c>
      <c r="G48">
        <v>202605</v>
      </c>
      <c r="H48" t="s">
        <v>154</v>
      </c>
      <c r="I48" t="s">
        <v>155</v>
      </c>
      <c r="J48" t="s">
        <v>212</v>
      </c>
      <c r="K48" t="s">
        <v>78</v>
      </c>
      <c r="L48" t="s">
        <v>75</v>
      </c>
      <c r="M48" t="s">
        <v>76</v>
      </c>
      <c r="N48" t="s">
        <v>335</v>
      </c>
      <c r="O48" t="s">
        <v>82</v>
      </c>
      <c r="P48" t="str">
        <f>"11152350 FS                   "</f>
        <v xml:space="preserve">11152350 FS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86.52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6</v>
      </c>
      <c r="BJ48">
        <v>7.2</v>
      </c>
      <c r="BK48">
        <v>7.5</v>
      </c>
      <c r="BL48">
        <v>268.66000000000003</v>
      </c>
      <c r="BM48">
        <v>40.299999999999997</v>
      </c>
      <c r="BN48">
        <v>308.95999999999998</v>
      </c>
      <c r="BO48">
        <v>308.95999999999998</v>
      </c>
      <c r="BQ48" t="s">
        <v>336</v>
      </c>
      <c r="BS48" s="3">
        <v>45882</v>
      </c>
      <c r="BT48" s="4">
        <v>0.39166666666666666</v>
      </c>
      <c r="BU48" t="s">
        <v>254</v>
      </c>
      <c r="BV48" t="s">
        <v>87</v>
      </c>
      <c r="BY48">
        <v>36000</v>
      </c>
      <c r="BZ48" t="s">
        <v>88</v>
      </c>
      <c r="CA48" t="s">
        <v>223</v>
      </c>
      <c r="CC48" t="s">
        <v>76</v>
      </c>
      <c r="CD48">
        <v>2021</v>
      </c>
      <c r="CE48" t="s">
        <v>90</v>
      </c>
      <c r="CF48" s="3">
        <v>45882</v>
      </c>
      <c r="CI48">
        <v>1</v>
      </c>
      <c r="CJ48">
        <v>1</v>
      </c>
      <c r="CK48">
        <v>21</v>
      </c>
      <c r="CL48" t="s">
        <v>91</v>
      </c>
    </row>
    <row r="49" spans="1:91" x14ac:dyDescent="0.3">
      <c r="A49" t="s">
        <v>72</v>
      </c>
      <c r="B49" t="s">
        <v>73</v>
      </c>
      <c r="C49" t="s">
        <v>74</v>
      </c>
      <c r="E49" t="str">
        <f>"R009944622483"</f>
        <v>R009944622483</v>
      </c>
      <c r="F49" s="3">
        <v>45882</v>
      </c>
      <c r="G49">
        <v>202605</v>
      </c>
      <c r="H49" t="s">
        <v>75</v>
      </c>
      <c r="I49" t="s">
        <v>76</v>
      </c>
      <c r="J49" t="s">
        <v>287</v>
      </c>
      <c r="K49" t="s">
        <v>78</v>
      </c>
      <c r="L49" t="s">
        <v>75</v>
      </c>
      <c r="M49" t="s">
        <v>76</v>
      </c>
      <c r="N49" t="s">
        <v>287</v>
      </c>
      <c r="O49" t="s">
        <v>139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34.450000000000003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0.9</v>
      </c>
      <c r="BK49">
        <v>1</v>
      </c>
      <c r="BL49">
        <v>112.84</v>
      </c>
      <c r="BM49">
        <v>16.93</v>
      </c>
      <c r="BN49">
        <v>129.77000000000001</v>
      </c>
      <c r="BO49">
        <v>129.77000000000001</v>
      </c>
      <c r="BQ49" t="s">
        <v>318</v>
      </c>
      <c r="BR49" t="s">
        <v>318</v>
      </c>
      <c r="BS49" s="3">
        <v>45883</v>
      </c>
      <c r="BT49" s="4">
        <v>0.37777777777777777</v>
      </c>
      <c r="BU49" t="s">
        <v>254</v>
      </c>
      <c r="BV49" t="s">
        <v>87</v>
      </c>
      <c r="BY49">
        <v>4266.18</v>
      </c>
      <c r="CA49" t="s">
        <v>223</v>
      </c>
      <c r="CC49" t="s">
        <v>76</v>
      </c>
      <c r="CD49">
        <v>2191</v>
      </c>
      <c r="CE49" t="s">
        <v>90</v>
      </c>
      <c r="CF49" s="3">
        <v>45883</v>
      </c>
      <c r="CI49">
        <v>1</v>
      </c>
      <c r="CJ49">
        <v>1</v>
      </c>
      <c r="CK49">
        <v>42</v>
      </c>
      <c r="CL49" t="s">
        <v>91</v>
      </c>
    </row>
    <row r="50" spans="1:91" x14ac:dyDescent="0.3">
      <c r="A50" t="s">
        <v>72</v>
      </c>
      <c r="B50" t="s">
        <v>73</v>
      </c>
      <c r="C50" t="s">
        <v>74</v>
      </c>
      <c r="E50" t="str">
        <f>"009944781976"</f>
        <v>009944781976</v>
      </c>
      <c r="F50" s="3">
        <v>45881</v>
      </c>
      <c r="G50">
        <v>202605</v>
      </c>
      <c r="H50" t="s">
        <v>92</v>
      </c>
      <c r="I50" t="s">
        <v>93</v>
      </c>
      <c r="J50" t="s">
        <v>135</v>
      </c>
      <c r="K50" t="s">
        <v>78</v>
      </c>
      <c r="L50" t="s">
        <v>99</v>
      </c>
      <c r="M50" t="s">
        <v>100</v>
      </c>
      <c r="N50" t="s">
        <v>135</v>
      </c>
      <c r="O50" t="s">
        <v>139</v>
      </c>
      <c r="P50" t="str">
        <f>"DURBAN                        "</f>
        <v xml:space="preserve">DURBAN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44.64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2.2999999999999998</v>
      </c>
      <c r="BJ50">
        <v>3</v>
      </c>
      <c r="BK50">
        <v>3</v>
      </c>
      <c r="BL50">
        <v>144.49</v>
      </c>
      <c r="BM50">
        <v>21.67</v>
      </c>
      <c r="BN50">
        <v>166.16</v>
      </c>
      <c r="BO50">
        <v>166.16</v>
      </c>
      <c r="BQ50" t="s">
        <v>337</v>
      </c>
      <c r="BR50" t="s">
        <v>141</v>
      </c>
      <c r="BS50" s="3">
        <v>45887</v>
      </c>
      <c r="BT50" s="4">
        <v>0.42708333333333331</v>
      </c>
      <c r="BU50" t="s">
        <v>338</v>
      </c>
      <c r="BV50" t="s">
        <v>91</v>
      </c>
      <c r="BW50" t="s">
        <v>127</v>
      </c>
      <c r="BX50" t="s">
        <v>178</v>
      </c>
      <c r="BY50">
        <v>15107.85</v>
      </c>
      <c r="BZ50" t="s">
        <v>143</v>
      </c>
      <c r="CA50" t="s">
        <v>104</v>
      </c>
      <c r="CC50" t="s">
        <v>100</v>
      </c>
      <c r="CD50">
        <v>4302</v>
      </c>
      <c r="CE50" t="s">
        <v>145</v>
      </c>
      <c r="CF50" s="3">
        <v>45887</v>
      </c>
      <c r="CI50">
        <v>3</v>
      </c>
      <c r="CJ50">
        <v>4</v>
      </c>
      <c r="CK50">
        <v>41</v>
      </c>
      <c r="CL50" t="s">
        <v>91</v>
      </c>
    </row>
    <row r="51" spans="1:91" x14ac:dyDescent="0.3">
      <c r="A51" t="s">
        <v>72</v>
      </c>
      <c r="B51" t="s">
        <v>73</v>
      </c>
      <c r="C51" t="s">
        <v>74</v>
      </c>
      <c r="E51" t="str">
        <f>"R009944622492"</f>
        <v>R009944622492</v>
      </c>
      <c r="F51" s="3">
        <v>45882</v>
      </c>
      <c r="G51">
        <v>202605</v>
      </c>
      <c r="H51" t="s">
        <v>105</v>
      </c>
      <c r="I51" t="s">
        <v>106</v>
      </c>
      <c r="J51" t="s">
        <v>73</v>
      </c>
      <c r="K51" t="s">
        <v>78</v>
      </c>
      <c r="L51" t="s">
        <v>92</v>
      </c>
      <c r="M51" t="s">
        <v>93</v>
      </c>
      <c r="N51" t="s">
        <v>339</v>
      </c>
      <c r="O51" t="s">
        <v>82</v>
      </c>
      <c r="P51" t="str">
        <f>"031 365 7065                  "</f>
        <v xml:space="preserve">031 365 7065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23.09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71.69</v>
      </c>
      <c r="BM51">
        <v>10.75</v>
      </c>
      <c r="BN51">
        <v>82.44</v>
      </c>
      <c r="BO51">
        <v>82.44</v>
      </c>
      <c r="BQ51" t="s">
        <v>340</v>
      </c>
      <c r="BR51" t="s">
        <v>284</v>
      </c>
      <c r="BS51" s="3">
        <v>45883</v>
      </c>
      <c r="BT51" s="4">
        <v>0.37361111111111112</v>
      </c>
      <c r="BU51" t="s">
        <v>341</v>
      </c>
      <c r="BV51" t="s">
        <v>87</v>
      </c>
      <c r="BY51">
        <v>1200</v>
      </c>
      <c r="BZ51" t="s">
        <v>88</v>
      </c>
      <c r="CA51" t="s">
        <v>342</v>
      </c>
      <c r="CC51" t="s">
        <v>93</v>
      </c>
      <c r="CD51">
        <v>7708</v>
      </c>
      <c r="CE51" t="s">
        <v>90</v>
      </c>
      <c r="CF51" s="3">
        <v>45884</v>
      </c>
      <c r="CI51">
        <v>1</v>
      </c>
      <c r="CJ51">
        <v>1</v>
      </c>
      <c r="CK51">
        <v>21</v>
      </c>
      <c r="CL51" t="s">
        <v>91</v>
      </c>
    </row>
    <row r="52" spans="1:91" x14ac:dyDescent="0.3">
      <c r="A52" t="s">
        <v>72</v>
      </c>
      <c r="B52" t="s">
        <v>73</v>
      </c>
      <c r="C52" t="s">
        <v>74</v>
      </c>
      <c r="E52" t="str">
        <f>"009943425145"</f>
        <v>009943425145</v>
      </c>
      <c r="F52" s="3">
        <v>45882</v>
      </c>
      <c r="G52">
        <v>202605</v>
      </c>
      <c r="H52" t="s">
        <v>75</v>
      </c>
      <c r="I52" t="s">
        <v>76</v>
      </c>
      <c r="J52" t="s">
        <v>77</v>
      </c>
      <c r="K52" t="s">
        <v>78</v>
      </c>
      <c r="L52" t="s">
        <v>105</v>
      </c>
      <c r="M52" t="s">
        <v>106</v>
      </c>
      <c r="N52" t="s">
        <v>343</v>
      </c>
      <c r="O52" t="s">
        <v>82</v>
      </c>
      <c r="P52" t="str">
        <f>"110095000ST 4021901           "</f>
        <v xml:space="preserve">110095000ST 4021901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23.09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1.3</v>
      </c>
      <c r="BK52">
        <v>1.5</v>
      </c>
      <c r="BL52">
        <v>71.69</v>
      </c>
      <c r="BM52">
        <v>10.75</v>
      </c>
      <c r="BN52">
        <v>82.44</v>
      </c>
      <c r="BO52">
        <v>82.44</v>
      </c>
      <c r="BQ52" t="s">
        <v>344</v>
      </c>
      <c r="BR52" t="s">
        <v>325</v>
      </c>
      <c r="BS52" s="3">
        <v>45884</v>
      </c>
      <c r="BT52" s="4">
        <v>0.49791666666666667</v>
      </c>
      <c r="BU52" t="s">
        <v>345</v>
      </c>
      <c r="BV52" t="s">
        <v>91</v>
      </c>
      <c r="BW52" t="s">
        <v>127</v>
      </c>
      <c r="BX52" t="s">
        <v>300</v>
      </c>
      <c r="BY52">
        <v>6675.9</v>
      </c>
      <c r="BZ52" t="s">
        <v>88</v>
      </c>
      <c r="CA52" t="s">
        <v>346</v>
      </c>
      <c r="CC52" t="s">
        <v>106</v>
      </c>
      <c r="CD52">
        <v>4051</v>
      </c>
      <c r="CE52" t="s">
        <v>90</v>
      </c>
      <c r="CF52" s="3">
        <v>45885</v>
      </c>
      <c r="CI52">
        <v>1</v>
      </c>
      <c r="CJ52">
        <v>2</v>
      </c>
      <c r="CK52">
        <v>21</v>
      </c>
      <c r="CL52" t="s">
        <v>91</v>
      </c>
    </row>
    <row r="53" spans="1:91" x14ac:dyDescent="0.3">
      <c r="A53" t="s">
        <v>72</v>
      </c>
      <c r="B53" t="s">
        <v>73</v>
      </c>
      <c r="C53" t="s">
        <v>74</v>
      </c>
      <c r="E53" t="str">
        <f>"009944682878"</f>
        <v>009944682878</v>
      </c>
      <c r="F53" s="3">
        <v>45882</v>
      </c>
      <c r="G53">
        <v>202605</v>
      </c>
      <c r="H53" t="s">
        <v>75</v>
      </c>
      <c r="I53" t="s">
        <v>76</v>
      </c>
      <c r="J53" t="s">
        <v>199</v>
      </c>
      <c r="K53" t="s">
        <v>78</v>
      </c>
      <c r="L53" t="s">
        <v>79</v>
      </c>
      <c r="M53" t="s">
        <v>80</v>
      </c>
      <c r="N53" t="s">
        <v>200</v>
      </c>
      <c r="O53" t="s">
        <v>82</v>
      </c>
      <c r="P53" t="str">
        <f>"11116561PC 402190             "</f>
        <v xml:space="preserve">11116561PC 402190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23.09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1.1000000000000001</v>
      </c>
      <c r="BJ53">
        <v>1.2</v>
      </c>
      <c r="BK53">
        <v>1.5</v>
      </c>
      <c r="BL53">
        <v>71.69</v>
      </c>
      <c r="BM53">
        <v>10.75</v>
      </c>
      <c r="BN53">
        <v>82.44</v>
      </c>
      <c r="BO53">
        <v>82.44</v>
      </c>
      <c r="BQ53" t="s">
        <v>347</v>
      </c>
      <c r="BR53" t="s">
        <v>348</v>
      </c>
      <c r="BS53" s="3">
        <v>45883</v>
      </c>
      <c r="BT53" s="4">
        <v>0.39930555555555558</v>
      </c>
      <c r="BU53" t="s">
        <v>349</v>
      </c>
      <c r="BV53" t="s">
        <v>87</v>
      </c>
      <c r="BY53">
        <v>6038.55</v>
      </c>
      <c r="BZ53" t="s">
        <v>88</v>
      </c>
      <c r="CA53" t="s">
        <v>89</v>
      </c>
      <c r="CC53" t="s">
        <v>80</v>
      </c>
      <c r="CD53">
        <v>3610</v>
      </c>
      <c r="CE53" t="s">
        <v>90</v>
      </c>
      <c r="CF53" s="3">
        <v>45883</v>
      </c>
      <c r="CI53">
        <v>1</v>
      </c>
      <c r="CJ53">
        <v>1</v>
      </c>
      <c r="CK53">
        <v>21</v>
      </c>
      <c r="CL53" t="s">
        <v>91</v>
      </c>
    </row>
    <row r="54" spans="1:91" x14ac:dyDescent="0.3">
      <c r="A54" t="s">
        <v>72</v>
      </c>
      <c r="B54" t="s">
        <v>73</v>
      </c>
      <c r="C54" t="s">
        <v>74</v>
      </c>
      <c r="E54" t="str">
        <f>"009944639765"</f>
        <v>009944639765</v>
      </c>
      <c r="F54" s="3">
        <v>45882</v>
      </c>
      <c r="G54">
        <v>202605</v>
      </c>
      <c r="H54" t="s">
        <v>105</v>
      </c>
      <c r="I54" t="s">
        <v>106</v>
      </c>
      <c r="J54" t="s">
        <v>282</v>
      </c>
      <c r="K54" t="s">
        <v>78</v>
      </c>
      <c r="L54" t="s">
        <v>79</v>
      </c>
      <c r="M54" t="s">
        <v>80</v>
      </c>
      <c r="N54" t="s">
        <v>350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18.03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55.99</v>
      </c>
      <c r="BM54">
        <v>8.4</v>
      </c>
      <c r="BN54">
        <v>64.39</v>
      </c>
      <c r="BO54">
        <v>64.39</v>
      </c>
      <c r="BQ54" t="s">
        <v>351</v>
      </c>
      <c r="BR54" t="s">
        <v>352</v>
      </c>
      <c r="BS54" s="3">
        <v>45883</v>
      </c>
      <c r="BT54" s="4">
        <v>0.39930555555555558</v>
      </c>
      <c r="BU54" t="s">
        <v>349</v>
      </c>
      <c r="BV54" t="s">
        <v>87</v>
      </c>
      <c r="BY54">
        <v>1200</v>
      </c>
      <c r="BZ54" t="s">
        <v>88</v>
      </c>
      <c r="CA54" t="s">
        <v>89</v>
      </c>
      <c r="CC54" t="s">
        <v>80</v>
      </c>
      <c r="CD54">
        <v>3608</v>
      </c>
      <c r="CE54" t="s">
        <v>157</v>
      </c>
      <c r="CF54" s="3">
        <v>45883</v>
      </c>
      <c r="CI54">
        <v>1</v>
      </c>
      <c r="CJ54">
        <v>1</v>
      </c>
      <c r="CK54">
        <v>22</v>
      </c>
      <c r="CL54" t="s">
        <v>91</v>
      </c>
    </row>
    <row r="55" spans="1:91" x14ac:dyDescent="0.3">
      <c r="A55" t="s">
        <v>72</v>
      </c>
      <c r="B55" t="s">
        <v>73</v>
      </c>
      <c r="C55" t="s">
        <v>74</v>
      </c>
      <c r="E55" t="str">
        <f>"009944505536"</f>
        <v>009944505536</v>
      </c>
      <c r="F55" s="3">
        <v>45875</v>
      </c>
      <c r="G55">
        <v>202605</v>
      </c>
      <c r="H55" t="s">
        <v>75</v>
      </c>
      <c r="I55" t="s">
        <v>76</v>
      </c>
      <c r="J55" t="s">
        <v>199</v>
      </c>
      <c r="K55" t="s">
        <v>78</v>
      </c>
      <c r="L55" t="s">
        <v>92</v>
      </c>
      <c r="M55" t="s">
        <v>93</v>
      </c>
      <c r="N55" t="s">
        <v>203</v>
      </c>
      <c r="O55" t="s">
        <v>139</v>
      </c>
      <c r="P55" t="str">
        <f>"11012530DI 460040             "</f>
        <v xml:space="preserve">11012530DI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5.87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52.01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12.1</v>
      </c>
      <c r="BJ55">
        <v>18.7</v>
      </c>
      <c r="BK55">
        <v>19</v>
      </c>
      <c r="BL55">
        <v>167.38</v>
      </c>
      <c r="BM55">
        <v>25.11</v>
      </c>
      <c r="BN55">
        <v>192.49</v>
      </c>
      <c r="BO55">
        <v>192.49</v>
      </c>
      <c r="BQ55" t="s">
        <v>353</v>
      </c>
      <c r="BR55" t="s">
        <v>354</v>
      </c>
      <c r="BS55" s="3">
        <v>45877</v>
      </c>
      <c r="BT55" s="4">
        <v>0.41666666666666669</v>
      </c>
      <c r="BU55" t="s">
        <v>206</v>
      </c>
      <c r="BV55" t="s">
        <v>87</v>
      </c>
      <c r="BY55">
        <v>93407.22</v>
      </c>
      <c r="BZ55" t="s">
        <v>355</v>
      </c>
      <c r="CA55" t="s">
        <v>209</v>
      </c>
      <c r="CC55" t="s">
        <v>93</v>
      </c>
      <c r="CD55">
        <v>8000</v>
      </c>
      <c r="CE55" t="s">
        <v>90</v>
      </c>
      <c r="CF55" s="3">
        <v>45880</v>
      </c>
      <c r="CI55">
        <v>2</v>
      </c>
      <c r="CJ55">
        <v>2</v>
      </c>
      <c r="CK55">
        <v>41</v>
      </c>
      <c r="CL55" t="s">
        <v>91</v>
      </c>
    </row>
    <row r="56" spans="1:91" x14ac:dyDescent="0.3">
      <c r="A56" t="s">
        <v>72</v>
      </c>
      <c r="B56" t="s">
        <v>73</v>
      </c>
      <c r="C56" t="s">
        <v>74</v>
      </c>
      <c r="E56" t="str">
        <f>"009943054767"</f>
        <v>009943054767</v>
      </c>
      <c r="F56" s="3">
        <v>45882</v>
      </c>
      <c r="G56">
        <v>202605</v>
      </c>
      <c r="H56" t="s">
        <v>75</v>
      </c>
      <c r="I56" t="s">
        <v>76</v>
      </c>
      <c r="J56" t="s">
        <v>199</v>
      </c>
      <c r="K56" t="s">
        <v>78</v>
      </c>
      <c r="L56" t="s">
        <v>105</v>
      </c>
      <c r="M56" t="s">
        <v>106</v>
      </c>
      <c r="N56" t="s">
        <v>107</v>
      </c>
      <c r="O56" t="s">
        <v>82</v>
      </c>
      <c r="P56" t="str">
        <f>"11116561PC                    "</f>
        <v xml:space="preserve">11116561PC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23.09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1.6</v>
      </c>
      <c r="BK56">
        <v>2</v>
      </c>
      <c r="BL56">
        <v>71.69</v>
      </c>
      <c r="BM56">
        <v>10.75</v>
      </c>
      <c r="BN56">
        <v>82.44</v>
      </c>
      <c r="BO56">
        <v>82.44</v>
      </c>
      <c r="BQ56" t="s">
        <v>171</v>
      </c>
      <c r="BR56" t="s">
        <v>85</v>
      </c>
      <c r="BS56" s="3">
        <v>45883</v>
      </c>
      <c r="BT56" s="4">
        <v>0.3659722222222222</v>
      </c>
      <c r="BU56" t="s">
        <v>356</v>
      </c>
      <c r="BV56" t="s">
        <v>87</v>
      </c>
      <c r="BY56">
        <v>8190.88</v>
      </c>
      <c r="BZ56" t="s">
        <v>355</v>
      </c>
      <c r="CA56" t="s">
        <v>89</v>
      </c>
      <c r="CC56" t="s">
        <v>106</v>
      </c>
      <c r="CD56">
        <v>4000</v>
      </c>
      <c r="CE56" t="s">
        <v>90</v>
      </c>
      <c r="CF56" s="3">
        <v>45883</v>
      </c>
      <c r="CI56">
        <v>1</v>
      </c>
      <c r="CJ56">
        <v>1</v>
      </c>
      <c r="CK56">
        <v>21</v>
      </c>
      <c r="CL56" t="s">
        <v>91</v>
      </c>
    </row>
    <row r="57" spans="1:91" x14ac:dyDescent="0.3">
      <c r="A57" t="s">
        <v>72</v>
      </c>
      <c r="B57" t="s">
        <v>73</v>
      </c>
      <c r="C57" t="s">
        <v>74</v>
      </c>
      <c r="E57" t="str">
        <f>"080011596467"</f>
        <v>080011596467</v>
      </c>
      <c r="F57" s="3">
        <v>45883</v>
      </c>
      <c r="G57">
        <v>202605</v>
      </c>
      <c r="H57" t="s">
        <v>154</v>
      </c>
      <c r="I57" t="s">
        <v>155</v>
      </c>
      <c r="J57" t="s">
        <v>260</v>
      </c>
      <c r="K57" t="s">
        <v>78</v>
      </c>
      <c r="L57" t="s">
        <v>261</v>
      </c>
      <c r="M57" t="s">
        <v>262</v>
      </c>
      <c r="N57" t="s">
        <v>263</v>
      </c>
      <c r="O57" t="s">
        <v>139</v>
      </c>
      <c r="P57" t="str">
        <f>"-                             "</f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53.86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20</v>
      </c>
      <c r="BJ57">
        <v>17.600000000000001</v>
      </c>
      <c r="BK57">
        <v>20</v>
      </c>
      <c r="BL57">
        <v>173.11</v>
      </c>
      <c r="BM57">
        <v>25.97</v>
      </c>
      <c r="BN57">
        <v>199.08</v>
      </c>
      <c r="BO57">
        <v>199.08</v>
      </c>
      <c r="BP57" t="s">
        <v>157</v>
      </c>
      <c r="BQ57" t="s">
        <v>264</v>
      </c>
      <c r="BR57" t="s">
        <v>265</v>
      </c>
      <c r="BS57" s="3">
        <v>45887</v>
      </c>
      <c r="BT57" s="4">
        <v>0.45763888888888887</v>
      </c>
      <c r="BU57" t="s">
        <v>357</v>
      </c>
      <c r="BV57" t="s">
        <v>87</v>
      </c>
      <c r="BY57">
        <v>88200</v>
      </c>
      <c r="BZ57" t="s">
        <v>143</v>
      </c>
      <c r="CC57" t="s">
        <v>262</v>
      </c>
      <c r="CD57">
        <v>1683</v>
      </c>
      <c r="CE57" t="s">
        <v>162</v>
      </c>
      <c r="CF57" s="3">
        <v>45888</v>
      </c>
      <c r="CI57">
        <v>3</v>
      </c>
      <c r="CJ57">
        <v>2</v>
      </c>
      <c r="CK57">
        <v>41</v>
      </c>
      <c r="CL57" t="s">
        <v>91</v>
      </c>
    </row>
    <row r="58" spans="1:91" x14ac:dyDescent="0.3">
      <c r="A58" t="s">
        <v>72</v>
      </c>
      <c r="B58" t="s">
        <v>73</v>
      </c>
      <c r="C58" t="s">
        <v>74</v>
      </c>
      <c r="E58" t="str">
        <f>"009945162267"</f>
        <v>009945162267</v>
      </c>
      <c r="F58" s="3">
        <v>45883</v>
      </c>
      <c r="G58">
        <v>202605</v>
      </c>
      <c r="H58" t="s">
        <v>75</v>
      </c>
      <c r="I58" t="s">
        <v>76</v>
      </c>
      <c r="J58" t="s">
        <v>199</v>
      </c>
      <c r="K58" t="s">
        <v>78</v>
      </c>
      <c r="L58" t="s">
        <v>92</v>
      </c>
      <c r="M58" t="s">
        <v>93</v>
      </c>
      <c r="N58" t="s">
        <v>358</v>
      </c>
      <c r="O58" t="s">
        <v>139</v>
      </c>
      <c r="P58" t="str">
        <f>"11005000BT 402190             "</f>
        <v xml:space="preserve">11005000BT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44.64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14.7</v>
      </c>
      <c r="BJ58">
        <v>5.4</v>
      </c>
      <c r="BK58">
        <v>15</v>
      </c>
      <c r="BL58">
        <v>144.49</v>
      </c>
      <c r="BM58">
        <v>21.67</v>
      </c>
      <c r="BN58">
        <v>166.16</v>
      </c>
      <c r="BO58">
        <v>166.16</v>
      </c>
      <c r="BP58" t="s">
        <v>359</v>
      </c>
      <c r="BQ58" t="s">
        <v>360</v>
      </c>
      <c r="BR58" t="s">
        <v>211</v>
      </c>
      <c r="BS58" s="3">
        <v>45887</v>
      </c>
      <c r="BT58" s="4">
        <v>0.46527777777777779</v>
      </c>
      <c r="BU58" t="s">
        <v>361</v>
      </c>
      <c r="BV58" t="s">
        <v>87</v>
      </c>
      <c r="BY58">
        <v>27000.16</v>
      </c>
      <c r="BZ58" t="s">
        <v>143</v>
      </c>
      <c r="CA58" t="s">
        <v>362</v>
      </c>
      <c r="CC58" t="s">
        <v>93</v>
      </c>
      <c r="CD58">
        <v>7480</v>
      </c>
      <c r="CE58" t="s">
        <v>90</v>
      </c>
      <c r="CF58" s="3">
        <v>45888</v>
      </c>
      <c r="CI58">
        <v>3</v>
      </c>
      <c r="CJ58">
        <v>2</v>
      </c>
      <c r="CK58">
        <v>41</v>
      </c>
      <c r="CL58" t="s">
        <v>91</v>
      </c>
    </row>
    <row r="59" spans="1:91" x14ac:dyDescent="0.3">
      <c r="A59" t="s">
        <v>72</v>
      </c>
      <c r="B59" t="s">
        <v>73</v>
      </c>
      <c r="C59" t="s">
        <v>74</v>
      </c>
      <c r="E59" t="str">
        <f>"009943213140"</f>
        <v>009943213140</v>
      </c>
      <c r="F59" s="3">
        <v>45883</v>
      </c>
      <c r="G59">
        <v>202605</v>
      </c>
      <c r="H59" t="s">
        <v>105</v>
      </c>
      <c r="I59" t="s">
        <v>106</v>
      </c>
      <c r="J59" t="s">
        <v>212</v>
      </c>
      <c r="K59" t="s">
        <v>78</v>
      </c>
      <c r="L59" t="s">
        <v>75</v>
      </c>
      <c r="M59" t="s">
        <v>76</v>
      </c>
      <c r="N59" t="s">
        <v>363</v>
      </c>
      <c r="O59" t="s">
        <v>329</v>
      </c>
      <c r="P59" t="str">
        <f>"119 422 70FM                  "</f>
        <v xml:space="preserve">119 422 70FM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43.29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134.41999999999999</v>
      </c>
      <c r="BM59">
        <v>20.16</v>
      </c>
      <c r="BN59">
        <v>154.58000000000001</v>
      </c>
      <c r="BO59">
        <v>154.58000000000001</v>
      </c>
      <c r="BQ59" t="s">
        <v>364</v>
      </c>
      <c r="BR59" t="s">
        <v>365</v>
      </c>
      <c r="BS59" s="3">
        <v>45884</v>
      </c>
      <c r="BT59" s="4">
        <v>0.35555555555555557</v>
      </c>
      <c r="BU59" t="s">
        <v>254</v>
      </c>
      <c r="BV59" t="s">
        <v>87</v>
      </c>
      <c r="BY59">
        <v>1200</v>
      </c>
      <c r="BZ59" t="s">
        <v>143</v>
      </c>
      <c r="CA59" t="s">
        <v>223</v>
      </c>
      <c r="CC59" t="s">
        <v>76</v>
      </c>
      <c r="CD59">
        <v>2021</v>
      </c>
      <c r="CE59" t="s">
        <v>157</v>
      </c>
      <c r="CF59" s="3">
        <v>45885</v>
      </c>
      <c r="CI59">
        <v>1</v>
      </c>
      <c r="CJ59">
        <v>1</v>
      </c>
      <c r="CK59">
        <v>31</v>
      </c>
      <c r="CL59" t="s">
        <v>91</v>
      </c>
    </row>
    <row r="60" spans="1:91" x14ac:dyDescent="0.3">
      <c r="A60" t="s">
        <v>72</v>
      </c>
      <c r="B60" t="s">
        <v>73</v>
      </c>
      <c r="C60" t="s">
        <v>74</v>
      </c>
      <c r="E60" t="str">
        <f>"009944622494"</f>
        <v>009944622494</v>
      </c>
      <c r="F60" s="3">
        <v>45883</v>
      </c>
      <c r="G60">
        <v>202605</v>
      </c>
      <c r="H60" t="s">
        <v>105</v>
      </c>
      <c r="I60" t="s">
        <v>106</v>
      </c>
      <c r="J60" t="s">
        <v>282</v>
      </c>
      <c r="K60" t="s">
        <v>78</v>
      </c>
      <c r="L60" t="s">
        <v>75</v>
      </c>
      <c r="M60" t="s">
        <v>76</v>
      </c>
      <c r="N60" t="s">
        <v>287</v>
      </c>
      <c r="O60" t="s">
        <v>82</v>
      </c>
      <c r="P60" t="str">
        <f>"MANOJ                         "</f>
        <v xml:space="preserve">MANOJ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86.52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7.2</v>
      </c>
      <c r="BK60">
        <v>7.5</v>
      </c>
      <c r="BL60">
        <v>268.66000000000003</v>
      </c>
      <c r="BM60">
        <v>40.299999999999997</v>
      </c>
      <c r="BN60">
        <v>308.95999999999998</v>
      </c>
      <c r="BO60">
        <v>308.95999999999998</v>
      </c>
      <c r="BQ60" t="s">
        <v>366</v>
      </c>
      <c r="BR60" t="s">
        <v>284</v>
      </c>
      <c r="BS60" s="3">
        <v>45884</v>
      </c>
      <c r="BT60" s="4">
        <v>0.35555555555555557</v>
      </c>
      <c r="BU60" t="s">
        <v>254</v>
      </c>
      <c r="BV60" t="s">
        <v>87</v>
      </c>
      <c r="BY60">
        <v>36000</v>
      </c>
      <c r="BZ60" t="s">
        <v>88</v>
      </c>
      <c r="CA60" t="s">
        <v>223</v>
      </c>
      <c r="CC60" t="s">
        <v>76</v>
      </c>
      <c r="CD60">
        <v>2021</v>
      </c>
      <c r="CE60" t="s">
        <v>145</v>
      </c>
      <c r="CF60" s="3">
        <v>45885</v>
      </c>
      <c r="CI60">
        <v>1</v>
      </c>
      <c r="CJ60">
        <v>1</v>
      </c>
      <c r="CK60">
        <v>21</v>
      </c>
      <c r="CL60" t="s">
        <v>91</v>
      </c>
    </row>
    <row r="61" spans="1:91" x14ac:dyDescent="0.3">
      <c r="A61" t="s">
        <v>72</v>
      </c>
      <c r="B61" t="s">
        <v>73</v>
      </c>
      <c r="C61" t="s">
        <v>74</v>
      </c>
      <c r="E61" t="str">
        <f>"009943054860"</f>
        <v>009943054860</v>
      </c>
      <c r="F61" s="3">
        <v>45883</v>
      </c>
      <c r="G61">
        <v>202605</v>
      </c>
      <c r="H61" t="s">
        <v>75</v>
      </c>
      <c r="I61" t="s">
        <v>76</v>
      </c>
      <c r="J61" t="s">
        <v>77</v>
      </c>
      <c r="K61" t="s">
        <v>78</v>
      </c>
      <c r="L61" t="s">
        <v>99</v>
      </c>
      <c r="M61" t="s">
        <v>100</v>
      </c>
      <c r="N61" t="s">
        <v>296</v>
      </c>
      <c r="O61" t="s">
        <v>82</v>
      </c>
      <c r="P61" t="str">
        <f>"11116561PC 402190             "</f>
        <v xml:space="preserve">11116561PC 402190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23.09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0.5</v>
      </c>
      <c r="BK61">
        <v>1</v>
      </c>
      <c r="BL61">
        <v>71.69</v>
      </c>
      <c r="BM61">
        <v>10.75</v>
      </c>
      <c r="BN61">
        <v>82.44</v>
      </c>
      <c r="BO61">
        <v>82.44</v>
      </c>
      <c r="BP61" t="s">
        <v>367</v>
      </c>
      <c r="BQ61" t="s">
        <v>368</v>
      </c>
      <c r="BR61" t="s">
        <v>85</v>
      </c>
      <c r="BS61" s="3">
        <v>45884</v>
      </c>
      <c r="BT61" s="4">
        <v>0.45347222222222222</v>
      </c>
      <c r="BU61" t="s">
        <v>369</v>
      </c>
      <c r="BV61" t="s">
        <v>91</v>
      </c>
      <c r="BW61" t="s">
        <v>127</v>
      </c>
      <c r="BX61" t="s">
        <v>300</v>
      </c>
      <c r="BY61">
        <v>2400</v>
      </c>
      <c r="BZ61" t="s">
        <v>88</v>
      </c>
      <c r="CA61" t="s">
        <v>104</v>
      </c>
      <c r="CC61" t="s">
        <v>100</v>
      </c>
      <c r="CD61">
        <v>4302</v>
      </c>
      <c r="CE61" t="s">
        <v>90</v>
      </c>
      <c r="CF61" s="3">
        <v>45884</v>
      </c>
      <c r="CI61">
        <v>1</v>
      </c>
      <c r="CJ61">
        <v>1</v>
      </c>
      <c r="CK61">
        <v>21</v>
      </c>
      <c r="CL61" t="s">
        <v>91</v>
      </c>
    </row>
    <row r="62" spans="1:91" x14ac:dyDescent="0.3">
      <c r="A62" t="s">
        <v>72</v>
      </c>
      <c r="B62" t="s">
        <v>73</v>
      </c>
      <c r="C62" t="s">
        <v>74</v>
      </c>
      <c r="E62" t="str">
        <f>"009944219422"</f>
        <v>009944219422</v>
      </c>
      <c r="F62" s="3">
        <v>45883</v>
      </c>
      <c r="G62">
        <v>202605</v>
      </c>
      <c r="H62" t="s">
        <v>75</v>
      </c>
      <c r="I62" t="s">
        <v>76</v>
      </c>
      <c r="J62" t="s">
        <v>77</v>
      </c>
      <c r="K62" t="s">
        <v>78</v>
      </c>
      <c r="L62" t="s">
        <v>105</v>
      </c>
      <c r="M62" t="s">
        <v>106</v>
      </c>
      <c r="N62" t="s">
        <v>130</v>
      </c>
      <c r="O62" t="s">
        <v>82</v>
      </c>
      <c r="P62" t="str">
        <f>"11116561PC 402190             "</f>
        <v xml:space="preserve">11116561PC 402190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190.46</v>
      </c>
      <c r="AN62">
        <v>0</v>
      </c>
      <c r="AO62">
        <v>0</v>
      </c>
      <c r="AP62">
        <v>0</v>
      </c>
      <c r="AQ62">
        <v>23.09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0.5</v>
      </c>
      <c r="BK62">
        <v>1</v>
      </c>
      <c r="BL62">
        <v>262.14999999999998</v>
      </c>
      <c r="BM62">
        <v>39.32</v>
      </c>
      <c r="BN62">
        <v>301.47000000000003</v>
      </c>
      <c r="BO62">
        <v>301.47000000000003</v>
      </c>
      <c r="BP62" t="s">
        <v>370</v>
      </c>
      <c r="BQ62" t="s">
        <v>371</v>
      </c>
      <c r="BR62" t="s">
        <v>85</v>
      </c>
      <c r="BS62" s="3">
        <v>45884</v>
      </c>
      <c r="BT62" s="4">
        <v>0.42708333333333331</v>
      </c>
      <c r="BU62" t="s">
        <v>276</v>
      </c>
      <c r="BV62" t="s">
        <v>87</v>
      </c>
      <c r="BY62">
        <v>2400</v>
      </c>
      <c r="BZ62" t="s">
        <v>372</v>
      </c>
      <c r="CA62" t="s">
        <v>303</v>
      </c>
      <c r="CC62" t="s">
        <v>106</v>
      </c>
      <c r="CD62">
        <v>4001</v>
      </c>
      <c r="CE62" t="s">
        <v>90</v>
      </c>
      <c r="CF62" s="3">
        <v>45884</v>
      </c>
      <c r="CI62">
        <v>1</v>
      </c>
      <c r="CJ62">
        <v>1</v>
      </c>
      <c r="CK62">
        <v>21</v>
      </c>
      <c r="CL62" t="s">
        <v>87</v>
      </c>
      <c r="CM62" s="4">
        <v>0.42708333333333331</v>
      </c>
    </row>
    <row r="63" spans="1:91" x14ac:dyDescent="0.3">
      <c r="A63" t="s">
        <v>72</v>
      </c>
      <c r="B63" t="s">
        <v>73</v>
      </c>
      <c r="C63" t="s">
        <v>74</v>
      </c>
      <c r="E63" t="str">
        <f>"009944682877"</f>
        <v>009944682877</v>
      </c>
      <c r="F63" s="3">
        <v>45883</v>
      </c>
      <c r="G63">
        <v>202605</v>
      </c>
      <c r="H63" t="s">
        <v>75</v>
      </c>
      <c r="I63" t="s">
        <v>76</v>
      </c>
      <c r="J63" t="s">
        <v>199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"110055000BT 402190            "</f>
        <v xml:space="preserve">110055000BT 402190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23.09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0.5</v>
      </c>
      <c r="BK63">
        <v>1</v>
      </c>
      <c r="BL63">
        <v>71.69</v>
      </c>
      <c r="BM63">
        <v>10.75</v>
      </c>
      <c r="BN63">
        <v>82.44</v>
      </c>
      <c r="BO63">
        <v>82.44</v>
      </c>
      <c r="BP63" t="s">
        <v>373</v>
      </c>
      <c r="BQ63" t="s">
        <v>374</v>
      </c>
      <c r="BR63" t="s">
        <v>375</v>
      </c>
      <c r="BS63" s="3">
        <v>45884</v>
      </c>
      <c r="BT63" s="4">
        <v>0.4236111111111111</v>
      </c>
      <c r="BU63" t="s">
        <v>349</v>
      </c>
      <c r="BV63" t="s">
        <v>87</v>
      </c>
      <c r="BY63">
        <v>2400</v>
      </c>
      <c r="BZ63" t="s">
        <v>88</v>
      </c>
      <c r="CA63" t="s">
        <v>89</v>
      </c>
      <c r="CC63" t="s">
        <v>80</v>
      </c>
      <c r="CD63">
        <v>3610</v>
      </c>
      <c r="CE63" t="s">
        <v>90</v>
      </c>
      <c r="CF63" s="3">
        <v>45884</v>
      </c>
      <c r="CI63">
        <v>1</v>
      </c>
      <c r="CJ63">
        <v>1</v>
      </c>
      <c r="CK63">
        <v>21</v>
      </c>
      <c r="CL63" t="s">
        <v>91</v>
      </c>
    </row>
    <row r="64" spans="1:91" x14ac:dyDescent="0.3">
      <c r="A64" t="s">
        <v>72</v>
      </c>
      <c r="B64" t="s">
        <v>73</v>
      </c>
      <c r="C64" t="s">
        <v>74</v>
      </c>
      <c r="E64" t="str">
        <f>"009945162268"</f>
        <v>009945162268</v>
      </c>
      <c r="F64" s="3">
        <v>45884</v>
      </c>
      <c r="G64">
        <v>202605</v>
      </c>
      <c r="H64" t="s">
        <v>75</v>
      </c>
      <c r="I64" t="s">
        <v>76</v>
      </c>
      <c r="J64" t="s">
        <v>77</v>
      </c>
      <c r="K64" t="s">
        <v>78</v>
      </c>
      <c r="L64" t="s">
        <v>92</v>
      </c>
      <c r="M64" t="s">
        <v>93</v>
      </c>
      <c r="N64" t="s">
        <v>376</v>
      </c>
      <c r="O64" t="s">
        <v>139</v>
      </c>
      <c r="P64" t="str">
        <f>"1100500BT 460040              "</f>
        <v xml:space="preserve">1100500BT 460040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5.87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44.64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1.5</v>
      </c>
      <c r="BJ64">
        <v>1.8</v>
      </c>
      <c r="BK64">
        <v>2</v>
      </c>
      <c r="BL64">
        <v>144.49</v>
      </c>
      <c r="BM64">
        <v>21.67</v>
      </c>
      <c r="BN64">
        <v>166.16</v>
      </c>
      <c r="BO64">
        <v>166.16</v>
      </c>
      <c r="BQ64" t="s">
        <v>377</v>
      </c>
      <c r="BR64" t="s">
        <v>325</v>
      </c>
      <c r="BS64" t="s">
        <v>157</v>
      </c>
      <c r="BY64">
        <v>9223.5</v>
      </c>
      <c r="BZ64" t="s">
        <v>143</v>
      </c>
      <c r="CC64" t="s">
        <v>93</v>
      </c>
      <c r="CD64">
        <v>8000</v>
      </c>
      <c r="CE64" t="s">
        <v>90</v>
      </c>
      <c r="CI64">
        <v>3</v>
      </c>
      <c r="CJ64" t="s">
        <v>157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"009944219421"</f>
        <v>009944219421</v>
      </c>
      <c r="F65" s="3">
        <v>45884</v>
      </c>
      <c r="G65">
        <v>202605</v>
      </c>
      <c r="H65" t="s">
        <v>75</v>
      </c>
      <c r="I65" t="s">
        <v>76</v>
      </c>
      <c r="J65" t="s">
        <v>77</v>
      </c>
      <c r="K65" t="s">
        <v>78</v>
      </c>
      <c r="L65" t="s">
        <v>105</v>
      </c>
      <c r="M65" t="s">
        <v>106</v>
      </c>
      <c r="N65" t="s">
        <v>274</v>
      </c>
      <c r="O65" t="s">
        <v>82</v>
      </c>
      <c r="P65" t="str">
        <f>"11116561PC 402 90             "</f>
        <v xml:space="preserve">11116561PC 402 90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23.09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0.6</v>
      </c>
      <c r="BJ65">
        <v>0.9</v>
      </c>
      <c r="BK65">
        <v>1</v>
      </c>
      <c r="BL65">
        <v>71.69</v>
      </c>
      <c r="BM65">
        <v>10.75</v>
      </c>
      <c r="BN65">
        <v>82.44</v>
      </c>
      <c r="BO65">
        <v>82.44</v>
      </c>
      <c r="BQ65" t="s">
        <v>378</v>
      </c>
      <c r="BR65" t="s">
        <v>379</v>
      </c>
      <c r="BS65" s="3">
        <v>45887</v>
      </c>
      <c r="BT65" s="4">
        <v>0.43611111111111112</v>
      </c>
      <c r="BU65" t="s">
        <v>276</v>
      </c>
      <c r="BV65" t="s">
        <v>87</v>
      </c>
      <c r="BY65">
        <v>4293.8999999999996</v>
      </c>
      <c r="BZ65" t="s">
        <v>88</v>
      </c>
      <c r="CA65" t="s">
        <v>303</v>
      </c>
      <c r="CC65" t="s">
        <v>106</v>
      </c>
      <c r="CD65">
        <v>4001</v>
      </c>
      <c r="CE65" t="s">
        <v>90</v>
      </c>
      <c r="CF65" s="3">
        <v>45887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"009944682876"</f>
        <v>009944682876</v>
      </c>
      <c r="F66" s="3">
        <v>45884</v>
      </c>
      <c r="G66">
        <v>202605</v>
      </c>
      <c r="H66" t="s">
        <v>75</v>
      </c>
      <c r="I66" t="s">
        <v>76</v>
      </c>
      <c r="J66" t="s">
        <v>199</v>
      </c>
      <c r="K66" t="s">
        <v>78</v>
      </c>
      <c r="L66" t="s">
        <v>79</v>
      </c>
      <c r="M66" t="s">
        <v>80</v>
      </c>
      <c r="N66" t="s">
        <v>200</v>
      </c>
      <c r="O66" t="s">
        <v>82</v>
      </c>
      <c r="P66" t="str">
        <f>"11116561PC 402190             "</f>
        <v xml:space="preserve">11116561PC 402190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40.380000000000003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</v>
      </c>
      <c r="BJ66">
        <v>3.2</v>
      </c>
      <c r="BK66">
        <v>3.5</v>
      </c>
      <c r="BL66">
        <v>125.4</v>
      </c>
      <c r="BM66">
        <v>18.809999999999999</v>
      </c>
      <c r="BN66">
        <v>144.21</v>
      </c>
      <c r="BO66">
        <v>144.21</v>
      </c>
      <c r="BP66" t="s">
        <v>297</v>
      </c>
      <c r="BQ66" t="s">
        <v>380</v>
      </c>
      <c r="BR66" t="s">
        <v>379</v>
      </c>
      <c r="BS66" s="3">
        <v>45887</v>
      </c>
      <c r="BT66" s="4">
        <v>0.38680555555555557</v>
      </c>
      <c r="BU66" t="s">
        <v>86</v>
      </c>
      <c r="BV66" t="s">
        <v>87</v>
      </c>
      <c r="BY66">
        <v>16176.6</v>
      </c>
      <c r="BZ66" t="s">
        <v>88</v>
      </c>
      <c r="CA66" t="s">
        <v>89</v>
      </c>
      <c r="CC66" t="s">
        <v>80</v>
      </c>
      <c r="CD66">
        <v>3610</v>
      </c>
      <c r="CE66" t="s">
        <v>90</v>
      </c>
      <c r="CF66" s="3">
        <v>45887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"009943604872"</f>
        <v>009943604872</v>
      </c>
      <c r="F67" s="3">
        <v>45884</v>
      </c>
      <c r="G67">
        <v>202605</v>
      </c>
      <c r="H67" t="s">
        <v>92</v>
      </c>
      <c r="I67" t="s">
        <v>93</v>
      </c>
      <c r="J67" t="s">
        <v>212</v>
      </c>
      <c r="K67" t="s">
        <v>78</v>
      </c>
      <c r="L67" t="s">
        <v>75</v>
      </c>
      <c r="M67" t="s">
        <v>76</v>
      </c>
      <c r="N67" t="s">
        <v>287</v>
      </c>
      <c r="O67" t="s">
        <v>139</v>
      </c>
      <c r="P67" t="str">
        <f>"11972270FM                    "</f>
        <v xml:space="preserve">11972270FM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44.64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1.3</v>
      </c>
      <c r="BJ67">
        <v>2.7</v>
      </c>
      <c r="BK67">
        <v>3</v>
      </c>
      <c r="BL67">
        <v>144.49</v>
      </c>
      <c r="BM67">
        <v>21.67</v>
      </c>
      <c r="BN67">
        <v>166.16</v>
      </c>
      <c r="BO67">
        <v>166.16</v>
      </c>
      <c r="BQ67" t="s">
        <v>381</v>
      </c>
      <c r="BR67" t="s">
        <v>382</v>
      </c>
      <c r="BS67" s="3">
        <v>45887</v>
      </c>
      <c r="BT67" s="4">
        <v>0.3659722222222222</v>
      </c>
      <c r="BU67" t="s">
        <v>383</v>
      </c>
      <c r="BV67" t="s">
        <v>87</v>
      </c>
      <c r="BY67">
        <v>13440.05</v>
      </c>
      <c r="BZ67" t="s">
        <v>143</v>
      </c>
      <c r="CA67" t="s">
        <v>223</v>
      </c>
      <c r="CC67" t="s">
        <v>76</v>
      </c>
      <c r="CD67">
        <v>2021</v>
      </c>
      <c r="CE67" t="s">
        <v>145</v>
      </c>
      <c r="CF67" s="3">
        <v>45887</v>
      </c>
      <c r="CI67">
        <v>3</v>
      </c>
      <c r="CJ67">
        <v>1</v>
      </c>
      <c r="CK67">
        <v>41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"009943604871"</f>
        <v>009943604871</v>
      </c>
      <c r="F68" s="3">
        <v>45884</v>
      </c>
      <c r="G68">
        <v>202605</v>
      </c>
      <c r="H68" t="s">
        <v>92</v>
      </c>
      <c r="I68" t="s">
        <v>93</v>
      </c>
      <c r="J68" t="s">
        <v>212</v>
      </c>
      <c r="K68" t="s">
        <v>78</v>
      </c>
      <c r="L68" t="s">
        <v>75</v>
      </c>
      <c r="M68" t="s">
        <v>76</v>
      </c>
      <c r="N68" t="s">
        <v>287</v>
      </c>
      <c r="O68" t="s">
        <v>139</v>
      </c>
      <c r="P68" t="str">
        <f>"11972270FM                    "</f>
        <v xml:space="preserve">11972270FM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44.64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0.6</v>
      </c>
      <c r="BJ68">
        <v>0.2</v>
      </c>
      <c r="BK68">
        <v>1</v>
      </c>
      <c r="BL68">
        <v>144.49</v>
      </c>
      <c r="BM68">
        <v>21.67</v>
      </c>
      <c r="BN68">
        <v>166.16</v>
      </c>
      <c r="BO68">
        <v>166.16</v>
      </c>
      <c r="BQ68" t="s">
        <v>384</v>
      </c>
      <c r="BR68" t="s">
        <v>382</v>
      </c>
      <c r="BS68" t="s">
        <v>157</v>
      </c>
      <c r="BY68">
        <v>1110.92</v>
      </c>
      <c r="BZ68" t="s">
        <v>143</v>
      </c>
      <c r="CC68" t="s">
        <v>76</v>
      </c>
      <c r="CD68">
        <v>2021</v>
      </c>
      <c r="CE68" t="s">
        <v>145</v>
      </c>
      <c r="CI68">
        <v>3</v>
      </c>
      <c r="CJ68" t="s">
        <v>157</v>
      </c>
      <c r="CK68">
        <v>41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"080011597710"</f>
        <v>080011597710</v>
      </c>
      <c r="F69" s="3">
        <v>45887</v>
      </c>
      <c r="G69">
        <v>202605</v>
      </c>
      <c r="H69" t="s">
        <v>192</v>
      </c>
      <c r="I69" t="s">
        <v>193</v>
      </c>
      <c r="J69" t="s">
        <v>77</v>
      </c>
      <c r="K69" t="s">
        <v>78</v>
      </c>
      <c r="L69" t="s">
        <v>79</v>
      </c>
      <c r="M69" t="s">
        <v>80</v>
      </c>
      <c r="N69" t="s">
        <v>385</v>
      </c>
      <c r="O69" t="s">
        <v>139</v>
      </c>
      <c r="P69" t="str">
        <f>"11932270FM                    "</f>
        <v xml:space="preserve">11932270FM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123.89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3</v>
      </c>
      <c r="BI69">
        <v>36.1</v>
      </c>
      <c r="BJ69">
        <v>57.2</v>
      </c>
      <c r="BK69">
        <v>58</v>
      </c>
      <c r="BL69">
        <v>390.58</v>
      </c>
      <c r="BM69">
        <v>58.59</v>
      </c>
      <c r="BN69">
        <v>449.17</v>
      </c>
      <c r="BO69">
        <v>449.17</v>
      </c>
      <c r="BP69" t="s">
        <v>157</v>
      </c>
      <c r="BQ69" t="s">
        <v>386</v>
      </c>
      <c r="BR69" t="s">
        <v>387</v>
      </c>
      <c r="BS69" t="s">
        <v>157</v>
      </c>
      <c r="BY69">
        <v>285901</v>
      </c>
      <c r="BZ69" t="s">
        <v>143</v>
      </c>
      <c r="CC69" t="s">
        <v>80</v>
      </c>
      <c r="CD69">
        <v>3624</v>
      </c>
      <c r="CE69" t="s">
        <v>388</v>
      </c>
      <c r="CI69">
        <v>1</v>
      </c>
      <c r="CJ69" t="s">
        <v>157</v>
      </c>
      <c r="CK69">
        <v>41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"080011598427"</f>
        <v>080011598427</v>
      </c>
      <c r="F70" s="3">
        <v>45887</v>
      </c>
      <c r="G70">
        <v>202605</v>
      </c>
      <c r="H70" t="s">
        <v>105</v>
      </c>
      <c r="I70" t="s">
        <v>106</v>
      </c>
      <c r="J70" t="s">
        <v>389</v>
      </c>
      <c r="K70" t="s">
        <v>78</v>
      </c>
      <c r="L70" t="s">
        <v>75</v>
      </c>
      <c r="M70" t="s">
        <v>76</v>
      </c>
      <c r="N70" t="s">
        <v>390</v>
      </c>
      <c r="O70" t="s">
        <v>139</v>
      </c>
      <c r="P70" t="str">
        <f>"PVT                           "</f>
        <v xml:space="preserve">PVT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101.77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43</v>
      </c>
      <c r="BJ70">
        <v>45.9</v>
      </c>
      <c r="BK70">
        <v>46</v>
      </c>
      <c r="BL70">
        <v>321.89999999999998</v>
      </c>
      <c r="BM70">
        <v>48.29</v>
      </c>
      <c r="BN70">
        <v>370.19</v>
      </c>
      <c r="BO70">
        <v>370.19</v>
      </c>
      <c r="BP70" t="s">
        <v>391</v>
      </c>
      <c r="BQ70" t="s">
        <v>392</v>
      </c>
      <c r="BR70" t="s">
        <v>393</v>
      </c>
      <c r="BS70" t="s">
        <v>157</v>
      </c>
      <c r="BY70">
        <v>229330</v>
      </c>
      <c r="BZ70" t="s">
        <v>143</v>
      </c>
      <c r="CC70" t="s">
        <v>76</v>
      </c>
      <c r="CD70">
        <v>2074</v>
      </c>
      <c r="CE70" t="s">
        <v>162</v>
      </c>
      <c r="CI70">
        <v>1</v>
      </c>
      <c r="CJ70" t="s">
        <v>157</v>
      </c>
      <c r="CK70">
        <v>41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"080011599118"</f>
        <v>080011599118</v>
      </c>
      <c r="F71" s="3">
        <v>45887</v>
      </c>
      <c r="G71">
        <v>202605</v>
      </c>
      <c r="H71" t="s">
        <v>154</v>
      </c>
      <c r="I71" t="s">
        <v>155</v>
      </c>
      <c r="J71" t="s">
        <v>260</v>
      </c>
      <c r="K71" t="s">
        <v>78</v>
      </c>
      <c r="L71" t="s">
        <v>394</v>
      </c>
      <c r="M71" t="s">
        <v>395</v>
      </c>
      <c r="N71" t="s">
        <v>396</v>
      </c>
      <c r="O71" t="s">
        <v>139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44.64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9</v>
      </c>
      <c r="BK71">
        <v>9</v>
      </c>
      <c r="BL71">
        <v>144.49</v>
      </c>
      <c r="BM71">
        <v>21.67</v>
      </c>
      <c r="BN71">
        <v>166.16</v>
      </c>
      <c r="BO71">
        <v>166.16</v>
      </c>
      <c r="BP71" t="s">
        <v>157</v>
      </c>
      <c r="BQ71" t="s">
        <v>397</v>
      </c>
      <c r="BR71" t="s">
        <v>265</v>
      </c>
      <c r="BS71" t="s">
        <v>157</v>
      </c>
      <c r="BY71">
        <v>45167</v>
      </c>
      <c r="BZ71" t="s">
        <v>143</v>
      </c>
      <c r="CC71" t="s">
        <v>395</v>
      </c>
      <c r="CD71">
        <v>1501</v>
      </c>
      <c r="CE71" t="s">
        <v>162</v>
      </c>
      <c r="CI71">
        <v>3</v>
      </c>
      <c r="CJ71" t="s">
        <v>157</v>
      </c>
      <c r="CK71">
        <v>41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"009943425391"</f>
        <v>009943425391</v>
      </c>
      <c r="F72" s="3">
        <v>45887</v>
      </c>
      <c r="G72">
        <v>202605</v>
      </c>
      <c r="H72" t="s">
        <v>75</v>
      </c>
      <c r="I72" t="s">
        <v>76</v>
      </c>
      <c r="J72" t="s">
        <v>77</v>
      </c>
      <c r="K72" t="s">
        <v>78</v>
      </c>
      <c r="L72" t="s">
        <v>105</v>
      </c>
      <c r="M72" t="s">
        <v>106</v>
      </c>
      <c r="N72" t="s">
        <v>398</v>
      </c>
      <c r="O72" t="s">
        <v>82</v>
      </c>
      <c r="P72" t="str">
        <f>"16142452FS 402190             "</f>
        <v xml:space="preserve">16142452FS 402190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230.68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13.5</v>
      </c>
      <c r="BJ72">
        <v>19.8</v>
      </c>
      <c r="BK72">
        <v>20</v>
      </c>
      <c r="BL72">
        <v>716.32</v>
      </c>
      <c r="BM72">
        <v>107.45</v>
      </c>
      <c r="BN72">
        <v>823.77</v>
      </c>
      <c r="BO72">
        <v>823.77</v>
      </c>
      <c r="BQ72" t="s">
        <v>399</v>
      </c>
      <c r="BR72" t="s">
        <v>400</v>
      </c>
      <c r="BS72" t="s">
        <v>157</v>
      </c>
      <c r="BY72">
        <v>98773.71</v>
      </c>
      <c r="BZ72" t="s">
        <v>88</v>
      </c>
      <c r="CC72" t="s">
        <v>106</v>
      </c>
      <c r="CD72">
        <v>4001</v>
      </c>
      <c r="CE72" t="s">
        <v>90</v>
      </c>
      <c r="CI72">
        <v>1</v>
      </c>
      <c r="CJ72" t="s">
        <v>157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"009944219420"</f>
        <v>009944219420</v>
      </c>
      <c r="F73" s="3">
        <v>45887</v>
      </c>
      <c r="G73">
        <v>202605</v>
      </c>
      <c r="H73" t="s">
        <v>75</v>
      </c>
      <c r="I73" t="s">
        <v>76</v>
      </c>
      <c r="J73" t="s">
        <v>77</v>
      </c>
      <c r="K73" t="s">
        <v>78</v>
      </c>
      <c r="L73" t="s">
        <v>105</v>
      </c>
      <c r="M73" t="s">
        <v>106</v>
      </c>
      <c r="N73" t="s">
        <v>274</v>
      </c>
      <c r="O73" t="s">
        <v>82</v>
      </c>
      <c r="P73" t="str">
        <f>"11005504HR 460040             "</f>
        <v xml:space="preserve">11005504HR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46.15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3.6</v>
      </c>
      <c r="BK73">
        <v>4</v>
      </c>
      <c r="BL73">
        <v>143.31</v>
      </c>
      <c r="BM73">
        <v>21.5</v>
      </c>
      <c r="BN73">
        <v>164.81</v>
      </c>
      <c r="BO73">
        <v>164.81</v>
      </c>
      <c r="BQ73" t="s">
        <v>401</v>
      </c>
      <c r="BR73" t="s">
        <v>402</v>
      </c>
      <c r="BS73" t="s">
        <v>157</v>
      </c>
      <c r="BY73">
        <v>18000</v>
      </c>
      <c r="BZ73" t="s">
        <v>88</v>
      </c>
      <c r="CC73" t="s">
        <v>106</v>
      </c>
      <c r="CD73">
        <v>4001</v>
      </c>
      <c r="CE73" t="s">
        <v>90</v>
      </c>
      <c r="CI73">
        <v>1</v>
      </c>
      <c r="CJ73" t="s">
        <v>157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"009945162269"</f>
        <v>009945162269</v>
      </c>
      <c r="F74" s="3">
        <v>45887</v>
      </c>
      <c r="G74">
        <v>202605</v>
      </c>
      <c r="H74" t="s">
        <v>75</v>
      </c>
      <c r="I74" t="s">
        <v>76</v>
      </c>
      <c r="J74" t="s">
        <v>199</v>
      </c>
      <c r="K74" t="s">
        <v>78</v>
      </c>
      <c r="L74" t="s">
        <v>92</v>
      </c>
      <c r="M74" t="s">
        <v>93</v>
      </c>
      <c r="N74" t="s">
        <v>403</v>
      </c>
      <c r="O74" t="s">
        <v>82</v>
      </c>
      <c r="P74" t="str">
        <f>"11004520FN 46040              "</f>
        <v xml:space="preserve">11004520FN 46040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23.09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71.69</v>
      </c>
      <c r="BM74">
        <v>10.75</v>
      </c>
      <c r="BN74">
        <v>82.44</v>
      </c>
      <c r="BO74">
        <v>82.44</v>
      </c>
      <c r="BQ74" t="s">
        <v>404</v>
      </c>
      <c r="BR74" t="s">
        <v>405</v>
      </c>
      <c r="BS74" t="s">
        <v>157</v>
      </c>
      <c r="BY74">
        <v>1200</v>
      </c>
      <c r="BZ74" t="s">
        <v>88</v>
      </c>
      <c r="CC74" t="s">
        <v>93</v>
      </c>
      <c r="CD74">
        <v>8000</v>
      </c>
      <c r="CE74" t="s">
        <v>90</v>
      </c>
      <c r="CI74">
        <v>1</v>
      </c>
      <c r="CJ74" t="s">
        <v>157</v>
      </c>
      <c r="CK74">
        <v>21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"009943425392"</f>
        <v>009943425392</v>
      </c>
      <c r="F75" s="3">
        <v>45887</v>
      </c>
      <c r="G75">
        <v>202605</v>
      </c>
      <c r="H75" t="s">
        <v>75</v>
      </c>
      <c r="I75" t="s">
        <v>76</v>
      </c>
      <c r="J75" t="s">
        <v>77</v>
      </c>
      <c r="K75" t="s">
        <v>78</v>
      </c>
      <c r="L75" t="s">
        <v>92</v>
      </c>
      <c r="M75" t="s">
        <v>93</v>
      </c>
      <c r="N75" t="s">
        <v>406</v>
      </c>
      <c r="O75" t="s">
        <v>82</v>
      </c>
      <c r="P75" t="str">
        <f>"11112300FS 432090             "</f>
        <v xml:space="preserve">11112300FS 432090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23.09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71.69</v>
      </c>
      <c r="BM75">
        <v>10.75</v>
      </c>
      <c r="BN75">
        <v>82.44</v>
      </c>
      <c r="BO75">
        <v>82.44</v>
      </c>
      <c r="BQ75" t="s">
        <v>407</v>
      </c>
      <c r="BR75" t="s">
        <v>408</v>
      </c>
      <c r="BS75" s="3">
        <v>45888</v>
      </c>
      <c r="BT75" s="4">
        <v>0.3923611111111111</v>
      </c>
      <c r="BU75" t="s">
        <v>409</v>
      </c>
      <c r="BV75" t="s">
        <v>87</v>
      </c>
      <c r="BY75">
        <v>1200</v>
      </c>
      <c r="BZ75" t="s">
        <v>88</v>
      </c>
      <c r="CA75" t="s">
        <v>410</v>
      </c>
      <c r="CC75" t="s">
        <v>93</v>
      </c>
      <c r="CD75">
        <v>8001</v>
      </c>
      <c r="CE75" t="s">
        <v>90</v>
      </c>
      <c r="CI75">
        <v>1</v>
      </c>
      <c r="CJ75">
        <v>1</v>
      </c>
      <c r="CK75">
        <v>21</v>
      </c>
      <c r="CL7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sdrascd7-IENOMKE134939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2025-08-19T12:35:53Z</dcterms:created>
  <dcterms:modified xsi:type="dcterms:W3CDTF">2025-08-19T12:36:13Z</dcterms:modified>
</cp:coreProperties>
</file>